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710" activeTab="7"/>
  </bookViews>
  <sheets>
    <sheet name="2016.8" sheetId="10" r:id="rId1"/>
    <sheet name="2016.9" sheetId="11" r:id="rId2"/>
    <sheet name="2016.10" sheetId="12" r:id="rId3"/>
    <sheet name="2016.11" sheetId="13" r:id="rId4"/>
    <sheet name="2016.12" sheetId="15" r:id="rId5"/>
    <sheet name="2017.1" sheetId="16" r:id="rId6"/>
    <sheet name="2017.2" sheetId="17" r:id="rId7"/>
    <sheet name="2017.3" sheetId="18" r:id="rId8"/>
  </sheets>
  <definedNames>
    <definedName name="_xlnm.Print_Area" localSheetId="0">'2016.8'!$A$2:$I$27</definedName>
  </definedNames>
  <calcPr calcId="152511"/>
</workbook>
</file>

<file path=xl/calcChain.xml><?xml version="1.0" encoding="utf-8"?>
<calcChain xmlns="http://schemas.openxmlformats.org/spreadsheetml/2006/main">
  <c r="J20" i="18" l="1"/>
  <c r="J19" i="18" l="1"/>
  <c r="J18" i="18"/>
  <c r="F19" i="18"/>
  <c r="J12" i="18"/>
  <c r="J13" i="18" s="1"/>
  <c r="J14" i="18" s="1"/>
  <c r="J15" i="18" s="1"/>
  <c r="J16" i="18" s="1"/>
  <c r="J17" i="18" s="1"/>
  <c r="J10" i="18"/>
  <c r="J11" i="18" s="1"/>
  <c r="G19" i="18" l="1"/>
  <c r="J8" i="18"/>
  <c r="J6" i="18" l="1"/>
  <c r="J9" i="18" s="1"/>
  <c r="G19" i="17" l="1"/>
  <c r="F19" i="17"/>
  <c r="J6" i="17"/>
  <c r="J8" i="17" s="1"/>
  <c r="J9" i="17" s="1"/>
  <c r="J10" i="17" s="1"/>
  <c r="J11" i="17" s="1"/>
  <c r="J12" i="17" s="1"/>
  <c r="J13" i="17" s="1"/>
  <c r="J14" i="17" s="1"/>
  <c r="J15" i="17" s="1"/>
  <c r="J16" i="17" s="1"/>
  <c r="J17" i="17" s="1"/>
  <c r="F19" i="16" l="1"/>
  <c r="G19" i="16"/>
  <c r="J6" i="16" l="1"/>
  <c r="J8" i="16" l="1"/>
  <c r="J9" i="16" s="1"/>
  <c r="J10" i="16" s="1"/>
  <c r="J11" i="16" s="1"/>
  <c r="J26" i="15"/>
  <c r="G25" i="15"/>
  <c r="F25" i="15"/>
  <c r="J8" i="15"/>
  <c r="J9" i="15" s="1"/>
  <c r="J10" i="15" s="1"/>
  <c r="J11" i="15" s="1"/>
  <c r="J12" i="15" s="1"/>
  <c r="J25" i="13"/>
  <c r="F25" i="13"/>
  <c r="G25" i="13"/>
  <c r="J8" i="13"/>
  <c r="J9" i="13" s="1"/>
  <c r="G26" i="12"/>
  <c r="F26" i="12"/>
  <c r="J8" i="12"/>
  <c r="J9" i="12" s="1"/>
  <c r="J10" i="12" s="1"/>
  <c r="J11" i="12" s="1"/>
  <c r="J12" i="12" s="1"/>
  <c r="J13" i="12" s="1"/>
  <c r="J14" i="12" s="1"/>
  <c r="J15" i="12" s="1"/>
  <c r="J16" i="12" s="1"/>
  <c r="J17" i="12" s="1"/>
  <c r="J18" i="12" s="1"/>
  <c r="J19" i="12" s="1"/>
  <c r="J26" i="12" s="1"/>
  <c r="I7" i="11"/>
  <c r="I8" i="11" s="1"/>
  <c r="F25" i="11"/>
  <c r="I25" i="10"/>
  <c r="F25" i="10"/>
  <c r="J12" i="16" l="1"/>
  <c r="J13" i="15"/>
  <c r="J14" i="15" s="1"/>
  <c r="J15" i="15" s="1"/>
  <c r="J16" i="15" s="1"/>
  <c r="J17" i="15" s="1"/>
  <c r="J10" i="13"/>
  <c r="J11" i="13" s="1"/>
  <c r="J12" i="13" s="1"/>
  <c r="J13" i="13" s="1"/>
  <c r="I9" i="11"/>
  <c r="I10" i="11" s="1"/>
  <c r="I11" i="11" s="1"/>
  <c r="I12" i="11" s="1"/>
  <c r="I13" i="11" s="1"/>
  <c r="I14" i="11" s="1"/>
  <c r="I15" i="11" s="1"/>
  <c r="I16" i="11" s="1"/>
  <c r="I17" i="11" s="1"/>
  <c r="I25" i="11" s="1"/>
  <c r="I26" i="11" s="1"/>
  <c r="J14" i="13" l="1"/>
  <c r="J15" i="13" s="1"/>
  <c r="J16" i="13" s="1"/>
  <c r="J17" i="13" s="1"/>
  <c r="J18" i="13" s="1"/>
  <c r="J27" i="12"/>
  <c r="J26" i="13" l="1"/>
  <c r="J13" i="16"/>
  <c r="J14" i="16" s="1"/>
  <c r="J15" i="16" l="1"/>
  <c r="J16" i="16" s="1"/>
  <c r="J17" i="16" s="1"/>
</calcChain>
</file>

<file path=xl/sharedStrings.xml><?xml version="1.0" encoding="utf-8"?>
<sst xmlns="http://schemas.openxmlformats.org/spreadsheetml/2006/main" count="283" uniqueCount="146">
  <si>
    <t>메모</t>
    <phoneticPr fontId="1" type="noConversion"/>
  </si>
  <si>
    <t>항목</t>
    <phoneticPr fontId="1" type="noConversion"/>
  </si>
  <si>
    <t>수입</t>
    <phoneticPr fontId="1" type="noConversion"/>
  </si>
  <si>
    <t>단가</t>
    <phoneticPr fontId="1" type="noConversion"/>
  </si>
  <si>
    <t>잔액</t>
    <phoneticPr fontId="1" type="noConversion"/>
  </si>
  <si>
    <t>인원</t>
    <phoneticPr fontId="1" type="noConversion"/>
  </si>
  <si>
    <t>지출</t>
    <phoneticPr fontId="1" type="noConversion"/>
  </si>
  <si>
    <t>소계</t>
    <phoneticPr fontId="1" type="noConversion"/>
  </si>
  <si>
    <t>증빙</t>
    <phoneticPr fontId="1" type="noConversion"/>
  </si>
  <si>
    <t>지급운영비</t>
    <phoneticPr fontId="1" type="noConversion"/>
  </si>
  <si>
    <t>지난달 이월</t>
    <phoneticPr fontId="1" type="noConversion"/>
  </si>
  <si>
    <t>담당자</t>
    <phoneticPr fontId="1" type="noConversion"/>
  </si>
  <si>
    <t>부족액 지급 완료</t>
    <phoneticPr fontId="1" type="noConversion"/>
  </si>
  <si>
    <t>2016년 포이에마 초등부 8월 정산</t>
    <phoneticPr fontId="1" type="noConversion"/>
  </si>
  <si>
    <t>담당: 이상현 전도사(국민은행 870501-00-028219)</t>
    <phoneticPr fontId="1" type="noConversion"/>
  </si>
  <si>
    <t>8.13 수련회선물</t>
    <phoneticPr fontId="1" type="noConversion"/>
  </si>
  <si>
    <t>8.13 선물</t>
    <phoneticPr fontId="1" type="noConversion"/>
  </si>
  <si>
    <t>8.14 간식</t>
    <phoneticPr fontId="1" type="noConversion"/>
  </si>
  <si>
    <t>8.28 생일케익</t>
    <phoneticPr fontId="1" type="noConversion"/>
  </si>
  <si>
    <t>8.30 생일선물/헌금봉투</t>
    <phoneticPr fontId="1" type="noConversion"/>
  </si>
  <si>
    <t>8.30 물티슈</t>
    <phoneticPr fontId="1" type="noConversion"/>
  </si>
  <si>
    <t>2016년 포이에마 초등부 9월 정산</t>
    <phoneticPr fontId="1" type="noConversion"/>
  </si>
  <si>
    <t>일자</t>
    <phoneticPr fontId="1" type="noConversion"/>
  </si>
  <si>
    <t>항목</t>
    <phoneticPr fontId="1" type="noConversion"/>
  </si>
  <si>
    <t>단가</t>
    <phoneticPr fontId="1" type="noConversion"/>
  </si>
  <si>
    <t>지출</t>
    <phoneticPr fontId="1" type="noConversion"/>
  </si>
  <si>
    <t>증빙</t>
    <phoneticPr fontId="1" type="noConversion"/>
  </si>
  <si>
    <t>메모</t>
    <phoneticPr fontId="1" type="noConversion"/>
  </si>
  <si>
    <t>수입</t>
    <phoneticPr fontId="1" type="noConversion"/>
  </si>
  <si>
    <t>전월 이월</t>
    <phoneticPr fontId="1" type="noConversion"/>
  </si>
  <si>
    <t>PPT 스크린, 삼각대</t>
    <phoneticPr fontId="1" type="noConversion"/>
  </si>
  <si>
    <t>인원/수량</t>
    <phoneticPr fontId="1" type="noConversion"/>
  </si>
  <si>
    <t>공과공부 선물</t>
    <phoneticPr fontId="1" type="noConversion"/>
  </si>
  <si>
    <t>간식</t>
    <phoneticPr fontId="1" type="noConversion"/>
  </si>
  <si>
    <t>물티슈, 멀티탭</t>
    <phoneticPr fontId="1" type="noConversion"/>
  </si>
  <si>
    <t>생일선물(성경)</t>
    <phoneticPr fontId="1" type="noConversion"/>
  </si>
  <si>
    <t>선생님 회식</t>
    <phoneticPr fontId="1" type="noConversion"/>
  </si>
  <si>
    <t>생일케익</t>
    <phoneticPr fontId="1" type="noConversion"/>
  </si>
  <si>
    <t>공과시간 활동(씨앗연필)</t>
    <phoneticPr fontId="1" type="noConversion"/>
  </si>
  <si>
    <t>공과시간 활동(모종삽)</t>
    <phoneticPr fontId="1" type="noConversion"/>
  </si>
  <si>
    <t>라벨지</t>
    <phoneticPr fontId="1" type="noConversion"/>
  </si>
  <si>
    <t>2016년 포이에마 초등부 10월 정산</t>
    <phoneticPr fontId="1" type="noConversion"/>
  </si>
  <si>
    <t>10월6일</t>
    <phoneticPr fontId="1" type="noConversion"/>
  </si>
  <si>
    <t>간식 구매</t>
    <phoneticPr fontId="1" type="noConversion"/>
  </si>
  <si>
    <t>10월13일</t>
    <phoneticPr fontId="1" type="noConversion"/>
  </si>
  <si>
    <t>멀티탭(2구)</t>
    <phoneticPr fontId="1" type="noConversion"/>
  </si>
  <si>
    <t>10월14일</t>
    <phoneticPr fontId="1" type="noConversion"/>
  </si>
  <si>
    <t>성경 추가구매(쉬운성경)</t>
    <phoneticPr fontId="1" type="noConversion"/>
  </si>
  <si>
    <t>방문걸이(공과활동)</t>
    <phoneticPr fontId="1" type="noConversion"/>
  </si>
  <si>
    <t>색연필, 싸인팬</t>
    <phoneticPr fontId="1" type="noConversion"/>
  </si>
  <si>
    <t>10월16일</t>
    <phoneticPr fontId="1" type="noConversion"/>
  </si>
  <si>
    <t>소풍준비 명찰, 네임팬</t>
    <phoneticPr fontId="1" type="noConversion"/>
  </si>
  <si>
    <t>10월23일</t>
    <phoneticPr fontId="1" type="noConversion"/>
  </si>
  <si>
    <t>보물찾기 선물</t>
    <phoneticPr fontId="1" type="noConversion"/>
  </si>
  <si>
    <t>10월24일</t>
    <phoneticPr fontId="1" type="noConversion"/>
  </si>
  <si>
    <t>판 뒤집기 게임</t>
    <phoneticPr fontId="1" type="noConversion"/>
  </si>
  <si>
    <t>10월30일</t>
    <phoneticPr fontId="1" type="noConversion"/>
  </si>
  <si>
    <t>종이컵</t>
    <phoneticPr fontId="1" type="noConversion"/>
  </si>
  <si>
    <t>일회용 젓가락, 숟가락</t>
    <phoneticPr fontId="1" type="noConversion"/>
  </si>
  <si>
    <t>생일케익</t>
    <phoneticPr fontId="1" type="noConversion"/>
  </si>
  <si>
    <t xml:space="preserve"> </t>
    <phoneticPr fontId="1" type="noConversion"/>
  </si>
  <si>
    <t>금액</t>
    <phoneticPr fontId="1" type="noConversion"/>
  </si>
  <si>
    <t>수입</t>
    <phoneticPr fontId="1" type="noConversion"/>
  </si>
  <si>
    <t>전월 충당금</t>
    <phoneticPr fontId="1" type="noConversion"/>
  </si>
  <si>
    <t>2016년 포이에마 초등부 11월 정산</t>
    <phoneticPr fontId="1" type="noConversion"/>
  </si>
  <si>
    <t>11월1일</t>
    <phoneticPr fontId="1" type="noConversion"/>
  </si>
  <si>
    <t>10월자 생일선물</t>
    <phoneticPr fontId="1" type="noConversion"/>
  </si>
  <si>
    <t>11월5일</t>
    <phoneticPr fontId="1" type="noConversion"/>
  </si>
  <si>
    <t>11월자 간식</t>
    <phoneticPr fontId="1" type="noConversion"/>
  </si>
  <si>
    <t>11월24일</t>
    <phoneticPr fontId="1" type="noConversion"/>
  </si>
  <si>
    <t>11월19일</t>
    <phoneticPr fontId="1" type="noConversion"/>
  </si>
  <si>
    <t>크리스마스 카드재료</t>
    <phoneticPr fontId="1" type="noConversion"/>
  </si>
  <si>
    <t>순간접착제</t>
    <phoneticPr fontId="1" type="noConversion"/>
  </si>
  <si>
    <t>11월19일</t>
    <phoneticPr fontId="1" type="noConversion"/>
  </si>
  <si>
    <t>11월자 생일선물</t>
    <phoneticPr fontId="1" type="noConversion"/>
  </si>
  <si>
    <t>문구류</t>
    <phoneticPr fontId="1" type="noConversion"/>
  </si>
  <si>
    <t>문구류2</t>
    <phoneticPr fontId="1" type="noConversion"/>
  </si>
  <si>
    <t>문구류3</t>
    <phoneticPr fontId="1" type="noConversion"/>
  </si>
  <si>
    <t>11월28일</t>
    <phoneticPr fontId="1" type="noConversion"/>
  </si>
  <si>
    <t>카드 판매 수익금</t>
    <phoneticPr fontId="1" type="noConversion"/>
  </si>
  <si>
    <t>우간다 가축지원비 담당송금</t>
    <phoneticPr fontId="1" type="noConversion"/>
  </si>
  <si>
    <t>은행 수수료</t>
    <phoneticPr fontId="1" type="noConversion"/>
  </si>
  <si>
    <t>o</t>
    <phoneticPr fontId="1" type="noConversion"/>
  </si>
  <si>
    <t>2016년 포이에마 초등부 12월 정산</t>
    <phoneticPr fontId="1" type="noConversion"/>
  </si>
  <si>
    <t>잔액 지급 완료</t>
    <phoneticPr fontId="1" type="noConversion"/>
  </si>
  <si>
    <t>간식</t>
    <phoneticPr fontId="1" type="noConversion"/>
  </si>
  <si>
    <t>o</t>
    <phoneticPr fontId="1" type="noConversion"/>
  </si>
  <si>
    <t>등반 선물: 핸드크림, 립밤</t>
    <phoneticPr fontId="1" type="noConversion"/>
  </si>
  <si>
    <t>교사 위로회</t>
    <phoneticPr fontId="1" type="noConversion"/>
  </si>
  <si>
    <t>등반 선물: 꽃</t>
    <phoneticPr fontId="1" type="noConversion"/>
  </si>
  <si>
    <t>12월자 생일선물</t>
    <phoneticPr fontId="1" type="noConversion"/>
  </si>
  <si>
    <t>등반 선물: 도서</t>
    <phoneticPr fontId="1" type="noConversion"/>
  </si>
  <si>
    <t>겨울수련회 숙소 가계약</t>
    <phoneticPr fontId="1" type="noConversion"/>
  </si>
  <si>
    <t>12월자 생일케잌</t>
    <phoneticPr fontId="1" type="noConversion"/>
  </si>
  <si>
    <t>2017년 포이에마 초등부 1월 정산</t>
    <phoneticPr fontId="1" type="noConversion"/>
  </si>
  <si>
    <t>크리스마스 행사 2위 상금</t>
    <phoneticPr fontId="1" type="noConversion"/>
  </si>
  <si>
    <t>등반 선물: 롤링페이퍼지</t>
    <phoneticPr fontId="1" type="noConversion"/>
  </si>
  <si>
    <t>간식비</t>
    <phoneticPr fontId="1" type="noConversion"/>
  </si>
  <si>
    <t>o</t>
    <phoneticPr fontId="1" type="noConversion"/>
  </si>
  <si>
    <t>초등부 수련회비</t>
    <phoneticPr fontId="1" type="noConversion"/>
  </si>
  <si>
    <t>초등부 교재 정기구독</t>
    <phoneticPr fontId="1" type="noConversion"/>
  </si>
  <si>
    <t>o</t>
    <phoneticPr fontId="1" type="noConversion"/>
  </si>
  <si>
    <t>01월 11일</t>
    <phoneticPr fontId="1" type="noConversion"/>
  </si>
  <si>
    <t>01월 17일</t>
    <phoneticPr fontId="1" type="noConversion"/>
  </si>
  <si>
    <t>1월자 생일선물</t>
    <phoneticPr fontId="1" type="noConversion"/>
  </si>
  <si>
    <t>01월 19일</t>
    <phoneticPr fontId="1" type="noConversion"/>
  </si>
  <si>
    <t>o</t>
    <phoneticPr fontId="1" type="noConversion"/>
  </si>
  <si>
    <t xml:space="preserve"> 초등부 교사 교재 지원</t>
    <phoneticPr fontId="1" type="noConversion"/>
  </si>
  <si>
    <t>1월 예산</t>
    <phoneticPr fontId="1" type="noConversion"/>
  </si>
  <si>
    <t>어린이 성경 추가구매</t>
    <phoneticPr fontId="1" type="noConversion"/>
  </si>
  <si>
    <t>황장로님 초등부 지원</t>
    <phoneticPr fontId="1" type="noConversion"/>
  </si>
  <si>
    <t>o</t>
    <phoneticPr fontId="1" type="noConversion"/>
  </si>
  <si>
    <t>o</t>
    <phoneticPr fontId="1" type="noConversion"/>
  </si>
  <si>
    <t>생일케잌</t>
    <phoneticPr fontId="1" type="noConversion"/>
  </si>
  <si>
    <t>간식비(음료)</t>
    <phoneticPr fontId="1" type="noConversion"/>
  </si>
  <si>
    <t>간식비(빵)</t>
    <phoneticPr fontId="1" type="noConversion"/>
  </si>
  <si>
    <t>2/1 잔액 송금 완료!</t>
    <phoneticPr fontId="1" type="noConversion"/>
  </si>
  <si>
    <t>2017년 포이에마 초등부 2월 정산</t>
    <phoneticPr fontId="1" type="noConversion"/>
  </si>
  <si>
    <t>2월 예산</t>
    <phoneticPr fontId="1" type="noConversion"/>
  </si>
  <si>
    <t>o</t>
    <phoneticPr fontId="1" type="noConversion"/>
  </si>
  <si>
    <t>저녁식사</t>
    <phoneticPr fontId="1" type="noConversion"/>
  </si>
  <si>
    <t>교사회식</t>
    <phoneticPr fontId="1" type="noConversion"/>
  </si>
  <si>
    <t>공과프로그램(색지,펜)</t>
    <phoneticPr fontId="1" type="noConversion"/>
  </si>
  <si>
    <t>2월자 생일선물</t>
    <phoneticPr fontId="1" type="noConversion"/>
  </si>
  <si>
    <t>o</t>
    <phoneticPr fontId="1" type="noConversion"/>
  </si>
  <si>
    <t>2월 생일케잌</t>
    <phoneticPr fontId="1" type="noConversion"/>
  </si>
  <si>
    <t>교사/아이들 영화 관람</t>
    <phoneticPr fontId="1" type="noConversion"/>
  </si>
  <si>
    <t>교통 지원비</t>
    <phoneticPr fontId="1" type="noConversion"/>
  </si>
  <si>
    <t>2017년 포이에마 초등부 3월 정산</t>
    <phoneticPr fontId="1" type="noConversion"/>
  </si>
  <si>
    <t>3월 예산</t>
    <phoneticPr fontId="1" type="noConversion"/>
  </si>
  <si>
    <t>전월 충당금</t>
    <phoneticPr fontId="1" type="noConversion"/>
  </si>
  <si>
    <t>이상현전도사 교재구입</t>
    <phoneticPr fontId="1" type="noConversion"/>
  </si>
  <si>
    <t>교재구입2</t>
    <phoneticPr fontId="1" type="noConversion"/>
  </si>
  <si>
    <t>o</t>
    <phoneticPr fontId="1" type="noConversion"/>
  </si>
  <si>
    <t>헌금봉투 추가구매</t>
    <phoneticPr fontId="1" type="noConversion"/>
  </si>
  <si>
    <t>5학년 생일선물</t>
    <phoneticPr fontId="1" type="noConversion"/>
  </si>
  <si>
    <t>교재구입3</t>
    <phoneticPr fontId="1" type="noConversion"/>
  </si>
  <si>
    <t>2학년 생일선물</t>
    <phoneticPr fontId="1" type="noConversion"/>
  </si>
  <si>
    <t>o</t>
    <phoneticPr fontId="1" type="noConversion"/>
  </si>
  <si>
    <t>1학년 생일선물</t>
    <phoneticPr fontId="1" type="noConversion"/>
  </si>
  <si>
    <t>3학년 생일선물</t>
    <phoneticPr fontId="1" type="noConversion"/>
  </si>
  <si>
    <t>생일케잌</t>
    <phoneticPr fontId="1" type="noConversion"/>
  </si>
  <si>
    <t>o</t>
    <phoneticPr fontId="1" type="noConversion"/>
  </si>
  <si>
    <t>닭강정</t>
    <phoneticPr fontId="1" type="noConversion"/>
  </si>
  <si>
    <t>o</t>
    <phoneticPr fontId="1" type="noConversion"/>
  </si>
  <si>
    <t>3/28잔액송금완료!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</si>
</sst>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"/>
    <numFmt numFmtId="177" formatCode="mm&quot;월&quot;\ dd&quot;일&quot;"/>
    <numFmt numFmtId="178" formatCode="&quot;₩&quot;#,##0_);[Red]\(&quot;₩&quot;#,##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3" fontId="0" fillId="0" borderId="1" xfId="0" applyNumberFormat="1" applyBorder="1">
      <alignment vertical="center"/>
    </xf>
    <xf numFmtId="3" fontId="0" fillId="0" borderId="8" xfId="0" applyNumberFormat="1" applyBorder="1">
      <alignment vertical="center"/>
    </xf>
    <xf numFmtId="0" fontId="0" fillId="0" borderId="11" xfId="0" applyBorder="1" applyAlignment="1">
      <alignment horizontal="left" vertical="center"/>
    </xf>
    <xf numFmtId="3" fontId="0" fillId="0" borderId="12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center" vertical="center"/>
    </xf>
    <xf numFmtId="3" fontId="0" fillId="0" borderId="6" xfId="0" applyNumberFormat="1" applyBorder="1">
      <alignment vertical="center"/>
    </xf>
    <xf numFmtId="3" fontId="0" fillId="0" borderId="9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3" fontId="0" fillId="0" borderId="16" xfId="0" applyNumberFormat="1" applyBorder="1">
      <alignment vertical="center"/>
    </xf>
    <xf numFmtId="3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3" fontId="5" fillId="0" borderId="16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 wrapText="1"/>
    </xf>
    <xf numFmtId="3" fontId="0" fillId="0" borderId="11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176" fontId="0" fillId="2" borderId="18" xfId="0" applyNumberFormat="1" applyFill="1" applyBorder="1">
      <alignment vertical="center"/>
    </xf>
    <xf numFmtId="3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1" fontId="0" fillId="0" borderId="1" xfId="1" applyFont="1" applyBorder="1" applyAlignment="1"/>
    <xf numFmtId="0" fontId="0" fillId="0" borderId="1" xfId="0" applyBorder="1" applyAlignment="1"/>
    <xf numFmtId="0" fontId="0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78" fontId="0" fillId="0" borderId="1" xfId="1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1" xfId="0" applyNumberFormat="1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42" fontId="0" fillId="0" borderId="6" xfId="0" applyNumberFormat="1" applyBorder="1">
      <alignment vertical="center"/>
    </xf>
    <xf numFmtId="42" fontId="0" fillId="0" borderId="9" xfId="0" applyNumberFormat="1" applyBorder="1">
      <alignment vertical="center"/>
    </xf>
    <xf numFmtId="42" fontId="0" fillId="2" borderId="18" xfId="0" applyNumberFormat="1" applyFill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>
      <alignment vertical="center"/>
    </xf>
    <xf numFmtId="177" fontId="0" fillId="0" borderId="1" xfId="0" applyNumberForma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42" fontId="0" fillId="0" borderId="1" xfId="2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 vertical="center"/>
    </xf>
    <xf numFmtId="178" fontId="0" fillId="0" borderId="11" xfId="2" applyNumberFormat="1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/>
    </xf>
    <xf numFmtId="178" fontId="0" fillId="0" borderId="15" xfId="2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 vertical="center"/>
    </xf>
    <xf numFmtId="178" fontId="0" fillId="0" borderId="16" xfId="1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/>
    </xf>
    <xf numFmtId="41" fontId="0" fillId="0" borderId="16" xfId="1" applyFont="1" applyBorder="1" applyAlignment="1"/>
    <xf numFmtId="178" fontId="0" fillId="0" borderId="8" xfId="2" applyNumberFormat="1" applyFont="1" applyBorder="1">
      <alignment vertical="center"/>
    </xf>
    <xf numFmtId="178" fontId="0" fillId="0" borderId="17" xfId="2" applyNumberFormat="1" applyFont="1" applyBorder="1">
      <alignment vertical="center"/>
    </xf>
    <xf numFmtId="178" fontId="0" fillId="0" borderId="0" xfId="0" applyNumberFormat="1">
      <alignment vertical="center"/>
    </xf>
    <xf numFmtId="42" fontId="0" fillId="0" borderId="12" xfId="2" applyNumberFormat="1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42" fontId="8" fillId="0" borderId="19" xfId="2" applyFont="1" applyBorder="1" applyAlignment="1">
      <alignment horizontal="center" vertical="center"/>
    </xf>
    <xf numFmtId="42" fontId="8" fillId="0" borderId="3" xfId="2" applyFont="1" applyBorder="1" applyAlignment="1">
      <alignment horizontal="center" vertical="center"/>
    </xf>
    <xf numFmtId="42" fontId="8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horizontal="center" vertical="center"/>
    </xf>
    <xf numFmtId="42" fontId="0" fillId="0" borderId="16" xfId="2" applyFont="1" applyBorder="1" applyAlignment="1">
      <alignment horizontal="center" vertical="center"/>
    </xf>
    <xf numFmtId="42" fontId="0" fillId="0" borderId="16" xfId="2" applyFont="1" applyBorder="1" applyAlignment="1">
      <alignment horizontal="center"/>
    </xf>
    <xf numFmtId="42" fontId="0" fillId="0" borderId="16" xfId="2" applyFont="1" applyBorder="1" applyAlignment="1"/>
    <xf numFmtId="0" fontId="0" fillId="0" borderId="11" xfId="2" applyNumberFormat="1" applyFont="1" applyBorder="1" applyAlignment="1">
      <alignment horizontal="center" vertical="center"/>
    </xf>
    <xf numFmtId="0" fontId="0" fillId="0" borderId="1" xfId="2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2" fontId="0" fillId="0" borderId="9" xfId="0" applyNumberFormat="1" applyBorder="1" applyAlignment="1">
      <alignment horizontal="center" vertical="center"/>
    </xf>
    <xf numFmtId="42" fontId="0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42" fontId="0" fillId="0" borderId="1" xfId="1" applyNumberFormat="1" applyFont="1" applyBorder="1" applyAlignment="1"/>
    <xf numFmtId="0" fontId="0" fillId="0" borderId="0" xfId="0" applyAlignment="1">
      <alignment horizontal="center" vertical="center"/>
    </xf>
    <xf numFmtId="42" fontId="0" fillId="0" borderId="1" xfId="0" applyNumberFormat="1" applyBorder="1">
      <alignment vertical="center"/>
    </xf>
    <xf numFmtId="177" fontId="0" fillId="0" borderId="2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opLeftCell="A19" zoomScaleSheetLayoutView="100" workbookViewId="0">
      <selection activeCell="G12" sqref="G12"/>
    </sheetView>
  </sheetViews>
  <sheetFormatPr defaultRowHeight="16.5" x14ac:dyDescent="0.3"/>
  <cols>
    <col min="1" max="1" width="2.75" style="1" customWidth="1"/>
    <col min="2" max="2" width="13.75" customWidth="1"/>
    <col min="3" max="3" width="5.375" customWidth="1"/>
    <col min="4" max="4" width="7.25" customWidth="1"/>
    <col min="5" max="5" width="4.875" style="1" customWidth="1"/>
    <col min="6" max="6" width="11.25" customWidth="1"/>
    <col min="7" max="7" width="4.125" customWidth="1"/>
    <col min="8" max="8" width="32.125" customWidth="1"/>
    <col min="9" max="9" width="11.5" customWidth="1"/>
    <col min="10" max="10" width="4.25" customWidth="1"/>
    <col min="11" max="11" width="9.125" bestFit="1" customWidth="1"/>
    <col min="14" max="17" width="9.125" bestFit="1" customWidth="1"/>
    <col min="18" max="18" width="10.5" bestFit="1" customWidth="1"/>
  </cols>
  <sheetData>
    <row r="1" spans="1:12" x14ac:dyDescent="0.3">
      <c r="H1" t="s">
        <v>11</v>
      </c>
    </row>
    <row r="2" spans="1:12" ht="39" customHeight="1" x14ac:dyDescent="0.3">
      <c r="B2" s="113" t="s">
        <v>13</v>
      </c>
      <c r="C2" s="113"/>
      <c r="D2" s="113"/>
      <c r="E2" s="113"/>
      <c r="F2" s="113"/>
      <c r="G2" s="113"/>
      <c r="H2" s="113"/>
      <c r="I2" s="113"/>
    </row>
    <row r="3" spans="1:12" ht="24" customHeight="1" thickBot="1" x14ac:dyDescent="0.35">
      <c r="B3" s="112" t="s">
        <v>14</v>
      </c>
      <c r="C3" s="112"/>
      <c r="D3" s="112"/>
      <c r="E3" s="112"/>
      <c r="F3" s="112"/>
      <c r="G3" s="112"/>
      <c r="H3" s="112"/>
      <c r="I3" s="112"/>
    </row>
    <row r="4" spans="1:12" ht="26.25" customHeight="1" x14ac:dyDescent="0.3">
      <c r="A4" s="4"/>
      <c r="B4" s="4" t="s">
        <v>1</v>
      </c>
      <c r="C4" s="111" t="s">
        <v>3</v>
      </c>
      <c r="D4" s="111"/>
      <c r="E4" s="29" t="s">
        <v>5</v>
      </c>
      <c r="F4" s="29" t="s">
        <v>6</v>
      </c>
      <c r="G4" s="40" t="s">
        <v>8</v>
      </c>
      <c r="H4" s="19" t="s">
        <v>0</v>
      </c>
      <c r="I4" s="5" t="s">
        <v>2</v>
      </c>
    </row>
    <row r="5" spans="1:12" s="11" customFormat="1" ht="21" customHeight="1" x14ac:dyDescent="0.3">
      <c r="A5" s="30"/>
      <c r="B5" s="10" t="s">
        <v>10</v>
      </c>
      <c r="C5" s="9"/>
      <c r="D5" s="9"/>
      <c r="E5" s="37"/>
      <c r="F5" s="9"/>
      <c r="G5" s="20"/>
      <c r="H5" s="20"/>
      <c r="I5" s="15"/>
      <c r="L5" s="25"/>
    </row>
    <row r="6" spans="1:12" s="11" customFormat="1" ht="26.25" customHeight="1" x14ac:dyDescent="0.3">
      <c r="A6" s="30"/>
      <c r="B6" s="43" t="s">
        <v>9</v>
      </c>
      <c r="C6" s="37"/>
      <c r="D6" s="28"/>
      <c r="E6" s="37"/>
      <c r="F6" s="9"/>
      <c r="G6" s="20"/>
      <c r="H6" s="33"/>
      <c r="I6" s="15">
        <v>154330</v>
      </c>
      <c r="L6" s="26"/>
    </row>
    <row r="7" spans="1:12" s="11" customFormat="1" ht="21" customHeight="1" x14ac:dyDescent="0.3">
      <c r="A7" s="30"/>
      <c r="B7" s="44"/>
      <c r="C7" s="14"/>
      <c r="D7" s="28"/>
      <c r="E7" s="37"/>
      <c r="F7" s="9"/>
      <c r="G7" s="20"/>
      <c r="H7" s="34"/>
      <c r="I7" s="15"/>
      <c r="L7" s="26"/>
    </row>
    <row r="8" spans="1:12" ht="21" customHeight="1" x14ac:dyDescent="0.3">
      <c r="A8" s="31">
        <v>2</v>
      </c>
      <c r="B8" s="42" t="s">
        <v>15</v>
      </c>
      <c r="C8" s="3"/>
      <c r="D8" s="12"/>
      <c r="E8" s="38"/>
      <c r="F8" s="41">
        <v>27000</v>
      </c>
      <c r="G8" s="36"/>
      <c r="H8" s="42"/>
      <c r="I8" s="16"/>
      <c r="L8" s="26"/>
    </row>
    <row r="9" spans="1:12" ht="21" customHeight="1" x14ac:dyDescent="0.3">
      <c r="A9" s="31">
        <v>3</v>
      </c>
      <c r="B9" s="42" t="s">
        <v>16</v>
      </c>
      <c r="C9" s="3"/>
      <c r="D9" s="12"/>
      <c r="E9" s="38"/>
      <c r="F9" s="41">
        <v>12100</v>
      </c>
      <c r="G9" s="36"/>
      <c r="H9" s="42"/>
      <c r="I9" s="16"/>
      <c r="L9" s="25"/>
    </row>
    <row r="10" spans="1:12" ht="21" customHeight="1" x14ac:dyDescent="0.3">
      <c r="A10" s="31">
        <v>4</v>
      </c>
      <c r="B10" s="42" t="s">
        <v>17</v>
      </c>
      <c r="C10" s="3"/>
      <c r="D10" s="12"/>
      <c r="E10" s="38"/>
      <c r="F10" s="41">
        <v>12050</v>
      </c>
      <c r="G10" s="36"/>
      <c r="H10" s="42"/>
      <c r="I10" s="17"/>
      <c r="L10" s="25"/>
    </row>
    <row r="11" spans="1:12" ht="21" customHeight="1" x14ac:dyDescent="0.3">
      <c r="A11" s="31">
        <v>5</v>
      </c>
      <c r="B11" s="42" t="s">
        <v>18</v>
      </c>
      <c r="C11" s="3"/>
      <c r="D11" s="12"/>
      <c r="E11" s="38"/>
      <c r="F11" s="41">
        <v>28000</v>
      </c>
      <c r="G11" s="36"/>
      <c r="H11" s="42"/>
      <c r="I11" s="17"/>
      <c r="L11" s="25"/>
    </row>
    <row r="12" spans="1:12" ht="21" customHeight="1" x14ac:dyDescent="0.3">
      <c r="A12" s="31">
        <v>6</v>
      </c>
      <c r="B12" s="42" t="s">
        <v>19</v>
      </c>
      <c r="C12" s="3"/>
      <c r="D12" s="12"/>
      <c r="E12" s="38"/>
      <c r="F12" s="41">
        <v>33000</v>
      </c>
      <c r="G12" s="36"/>
      <c r="H12" s="42"/>
      <c r="I12" s="17"/>
      <c r="L12" s="25"/>
    </row>
    <row r="13" spans="1:12" ht="21" customHeight="1" x14ac:dyDescent="0.3">
      <c r="A13" s="31">
        <v>7</v>
      </c>
      <c r="B13" s="42" t="s">
        <v>20</v>
      </c>
      <c r="C13" s="3"/>
      <c r="D13" s="12"/>
      <c r="E13" s="38"/>
      <c r="F13" s="41">
        <v>5100</v>
      </c>
      <c r="G13" s="36"/>
      <c r="H13" s="42"/>
      <c r="I13" s="17"/>
      <c r="L13" s="27"/>
    </row>
    <row r="14" spans="1:12" ht="21" customHeight="1" x14ac:dyDescent="0.3">
      <c r="A14" s="31">
        <v>8</v>
      </c>
      <c r="B14" s="42"/>
      <c r="C14" s="3"/>
      <c r="D14" s="12"/>
      <c r="E14" s="38"/>
      <c r="F14" s="41"/>
      <c r="G14" s="36"/>
      <c r="H14" s="42"/>
      <c r="I14" s="17"/>
      <c r="L14" s="27"/>
    </row>
    <row r="15" spans="1:12" ht="21" customHeight="1" x14ac:dyDescent="0.3">
      <c r="A15" s="31">
        <v>9</v>
      </c>
      <c r="B15" s="42"/>
      <c r="C15" s="3"/>
      <c r="D15" s="12"/>
      <c r="E15" s="38"/>
      <c r="F15" s="41"/>
      <c r="G15" s="36"/>
      <c r="H15" s="42"/>
      <c r="I15" s="17"/>
      <c r="L15" s="25"/>
    </row>
    <row r="16" spans="1:12" ht="21" customHeight="1" x14ac:dyDescent="0.3">
      <c r="A16" s="31">
        <v>10</v>
      </c>
      <c r="B16" s="42"/>
      <c r="C16" s="3"/>
      <c r="D16" s="12"/>
      <c r="E16" s="38"/>
      <c r="F16" s="41"/>
      <c r="G16" s="36"/>
      <c r="H16" s="42"/>
      <c r="I16" s="17"/>
      <c r="L16" s="25"/>
    </row>
    <row r="17" spans="1:12" ht="21" customHeight="1" x14ac:dyDescent="0.3">
      <c r="A17" s="31">
        <v>11</v>
      </c>
      <c r="B17" s="42"/>
      <c r="C17" s="3"/>
      <c r="D17" s="12"/>
      <c r="E17" s="38"/>
      <c r="F17" s="41"/>
      <c r="G17" s="36"/>
      <c r="H17" s="42"/>
      <c r="I17" s="17"/>
      <c r="L17" s="25"/>
    </row>
    <row r="18" spans="1:12" ht="21" customHeight="1" x14ac:dyDescent="0.3">
      <c r="A18" s="31">
        <v>12</v>
      </c>
      <c r="B18" s="42"/>
      <c r="C18" s="3"/>
      <c r="D18" s="12"/>
      <c r="E18" s="38"/>
      <c r="F18" s="41"/>
      <c r="G18" s="36"/>
      <c r="H18" s="42"/>
      <c r="I18" s="17"/>
      <c r="L18" s="25"/>
    </row>
    <row r="19" spans="1:12" ht="21" customHeight="1" x14ac:dyDescent="0.3">
      <c r="A19" s="31">
        <v>13</v>
      </c>
      <c r="B19" s="42"/>
      <c r="C19" s="3"/>
      <c r="D19" s="12"/>
      <c r="E19" s="38"/>
      <c r="F19" s="41"/>
      <c r="G19" s="36"/>
      <c r="H19" s="42"/>
      <c r="I19" s="17"/>
      <c r="L19" s="25"/>
    </row>
    <row r="20" spans="1:12" ht="21" customHeight="1" x14ac:dyDescent="0.3">
      <c r="A20" s="31">
        <v>14</v>
      </c>
      <c r="B20" s="42"/>
      <c r="C20" s="3"/>
      <c r="D20" s="12"/>
      <c r="E20" s="38"/>
      <c r="F20" s="41"/>
      <c r="G20" s="36"/>
      <c r="H20" s="42"/>
      <c r="I20" s="17"/>
      <c r="L20" s="25"/>
    </row>
    <row r="21" spans="1:12" ht="21" customHeight="1" x14ac:dyDescent="0.3">
      <c r="A21" s="31">
        <v>15</v>
      </c>
      <c r="B21" s="42"/>
      <c r="C21" s="3"/>
      <c r="D21" s="12"/>
      <c r="E21" s="38"/>
      <c r="F21" s="41"/>
      <c r="G21" s="36"/>
      <c r="H21" s="42"/>
      <c r="I21" s="17"/>
      <c r="L21" s="25"/>
    </row>
    <row r="22" spans="1:12" ht="21" customHeight="1" x14ac:dyDescent="0.3">
      <c r="A22" s="31">
        <v>16</v>
      </c>
      <c r="B22" s="42"/>
      <c r="C22" s="3"/>
      <c r="D22" s="12"/>
      <c r="E22" s="38"/>
      <c r="F22" s="41"/>
      <c r="G22" s="36"/>
      <c r="H22" s="42"/>
      <c r="I22" s="17"/>
      <c r="L22" s="25"/>
    </row>
    <row r="23" spans="1:12" ht="21" customHeight="1" x14ac:dyDescent="0.3">
      <c r="A23" s="31">
        <v>17</v>
      </c>
      <c r="B23" s="42"/>
      <c r="C23" s="3"/>
      <c r="D23" s="12"/>
      <c r="E23" s="38"/>
      <c r="F23" s="41"/>
      <c r="G23" s="36"/>
      <c r="H23" s="42"/>
      <c r="I23" s="17"/>
      <c r="L23" s="25"/>
    </row>
    <row r="24" spans="1:12" ht="18.75" customHeight="1" thickBot="1" x14ac:dyDescent="0.35">
      <c r="A24" s="31">
        <v>18</v>
      </c>
      <c r="B24" s="6"/>
      <c r="C24" s="3"/>
      <c r="D24" s="12"/>
      <c r="E24" s="38"/>
      <c r="F24" s="12"/>
      <c r="G24" s="21"/>
      <c r="H24" s="24"/>
      <c r="I24" s="17"/>
      <c r="L24" s="25"/>
    </row>
    <row r="25" spans="1:12" ht="18.75" customHeight="1" thickTop="1" thickBot="1" x14ac:dyDescent="0.35">
      <c r="A25" s="32"/>
      <c r="B25" s="7" t="s">
        <v>7</v>
      </c>
      <c r="C25" s="8"/>
      <c r="D25" s="13"/>
      <c r="E25" s="39"/>
      <c r="F25" s="13">
        <f>SUM(F8:F24)</f>
        <v>117250</v>
      </c>
      <c r="G25" s="22"/>
      <c r="H25" s="22"/>
      <c r="I25" s="18">
        <f>SUM(I5:I24)</f>
        <v>154330</v>
      </c>
      <c r="L25" s="25"/>
    </row>
    <row r="26" spans="1:12" ht="24" customHeight="1" thickBot="1" x14ac:dyDescent="0.35">
      <c r="H26" s="23" t="s">
        <v>4</v>
      </c>
      <c r="I26" s="35">
        <v>37080</v>
      </c>
      <c r="L26" s="25"/>
    </row>
    <row r="28" spans="1:12" x14ac:dyDescent="0.3">
      <c r="H28" t="s">
        <v>12</v>
      </c>
    </row>
    <row r="35" spans="6:7" x14ac:dyDescent="0.3">
      <c r="F35" s="2"/>
      <c r="G35" s="2"/>
    </row>
  </sheetData>
  <mergeCells count="3">
    <mergeCell ref="C4:D4"/>
    <mergeCell ref="B3:I3"/>
    <mergeCell ref="B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F25" sqref="F25"/>
    </sheetView>
  </sheetViews>
  <sheetFormatPr defaultRowHeight="16.5" x14ac:dyDescent="0.3"/>
  <cols>
    <col min="1" max="1" width="10.5" bestFit="1" customWidth="1"/>
    <col min="2" max="2" width="10.875" customWidth="1"/>
    <col min="3" max="3" width="21.75" customWidth="1"/>
    <col min="4" max="4" width="9.375" customWidth="1"/>
    <col min="5" max="5" width="9.25" customWidth="1"/>
    <col min="6" max="6" width="10.875" customWidth="1"/>
    <col min="9" max="9" width="12.375" bestFit="1" customWidth="1"/>
  </cols>
  <sheetData>
    <row r="1" spans="1:9" x14ac:dyDescent="0.3">
      <c r="A1" s="1"/>
      <c r="E1" s="1"/>
    </row>
    <row r="2" spans="1:9" ht="26.25" x14ac:dyDescent="0.3">
      <c r="A2" s="1"/>
      <c r="B2" s="113" t="s">
        <v>21</v>
      </c>
      <c r="C2" s="113"/>
      <c r="D2" s="113"/>
      <c r="E2" s="113"/>
      <c r="F2" s="113"/>
      <c r="G2" s="113"/>
      <c r="H2" s="113"/>
      <c r="I2" s="113"/>
    </row>
    <row r="3" spans="1:9" ht="18" thickBot="1" x14ac:dyDescent="0.35">
      <c r="A3" s="1"/>
      <c r="B3" s="112" t="s">
        <v>14</v>
      </c>
      <c r="C3" s="114"/>
      <c r="D3" s="114"/>
      <c r="E3" s="112"/>
      <c r="F3" s="112"/>
      <c r="G3" s="112"/>
      <c r="H3" s="112"/>
      <c r="I3" s="112"/>
    </row>
    <row r="4" spans="1:9" ht="17.25" x14ac:dyDescent="0.3">
      <c r="A4" s="70"/>
      <c r="B4" s="48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26</v>
      </c>
      <c r="H4" s="46" t="s">
        <v>27</v>
      </c>
      <c r="I4" s="49" t="s">
        <v>28</v>
      </c>
    </row>
    <row r="5" spans="1:9" x14ac:dyDescent="0.3">
      <c r="A5" s="67"/>
      <c r="B5" s="45" t="s">
        <v>29</v>
      </c>
      <c r="C5" s="37"/>
      <c r="D5" s="37"/>
      <c r="E5" s="37"/>
      <c r="F5" s="37"/>
      <c r="G5" s="51"/>
      <c r="H5" s="51"/>
      <c r="I5" s="52">
        <v>0</v>
      </c>
    </row>
    <row r="6" spans="1:9" x14ac:dyDescent="0.3">
      <c r="A6" s="67"/>
      <c r="B6" s="68" t="s">
        <v>9</v>
      </c>
      <c r="C6" s="37"/>
      <c r="D6" s="54"/>
      <c r="E6" s="37"/>
      <c r="F6" s="37"/>
      <c r="G6" s="51"/>
      <c r="H6" s="55"/>
      <c r="I6" s="63">
        <v>335000</v>
      </c>
    </row>
    <row r="7" spans="1:9" x14ac:dyDescent="0.3">
      <c r="A7" s="67">
        <v>1</v>
      </c>
      <c r="B7" s="69">
        <v>42618</v>
      </c>
      <c r="C7" s="37" t="s">
        <v>30</v>
      </c>
      <c r="D7" s="60">
        <v>49200</v>
      </c>
      <c r="E7" s="37"/>
      <c r="F7" s="60">
        <v>49200</v>
      </c>
      <c r="G7" s="51"/>
      <c r="H7" s="56"/>
      <c r="I7" s="63">
        <f>SUM(I6-F7)</f>
        <v>285800</v>
      </c>
    </row>
    <row r="8" spans="1:9" x14ac:dyDescent="0.3">
      <c r="A8" s="31">
        <v>2</v>
      </c>
      <c r="B8" s="57">
        <v>42619</v>
      </c>
      <c r="C8" s="45" t="s">
        <v>32</v>
      </c>
      <c r="D8" s="62">
        <v>2500</v>
      </c>
      <c r="E8" s="38">
        <v>4</v>
      </c>
      <c r="F8" s="59">
        <v>10000</v>
      </c>
      <c r="G8" s="36"/>
      <c r="H8" s="58"/>
      <c r="I8" s="63">
        <f t="shared" ref="I8:I17" si="0">SUM(I7-F8)</f>
        <v>275800</v>
      </c>
    </row>
    <row r="9" spans="1:9" x14ac:dyDescent="0.3">
      <c r="A9" s="31">
        <v>3</v>
      </c>
      <c r="B9" s="57">
        <v>42631</v>
      </c>
      <c r="C9" s="45" t="s">
        <v>33</v>
      </c>
      <c r="D9" s="62">
        <v>25300</v>
      </c>
      <c r="E9" s="38">
        <v>15</v>
      </c>
      <c r="F9" s="59">
        <v>25300</v>
      </c>
      <c r="G9" s="36"/>
      <c r="H9" s="58"/>
      <c r="I9" s="63">
        <f t="shared" si="0"/>
        <v>250500</v>
      </c>
    </row>
    <row r="10" spans="1:9" x14ac:dyDescent="0.3">
      <c r="A10" s="31">
        <v>4</v>
      </c>
      <c r="B10" s="57">
        <v>42636</v>
      </c>
      <c r="C10" s="45" t="s">
        <v>34</v>
      </c>
      <c r="D10" s="62">
        <v>9000</v>
      </c>
      <c r="E10" s="38"/>
      <c r="F10" s="59">
        <v>9000</v>
      </c>
      <c r="G10" s="36"/>
      <c r="H10" s="58"/>
      <c r="I10" s="63">
        <f t="shared" si="0"/>
        <v>241500</v>
      </c>
    </row>
    <row r="11" spans="1:9" x14ac:dyDescent="0.3">
      <c r="A11" s="31">
        <v>5</v>
      </c>
      <c r="B11" s="57">
        <v>42636</v>
      </c>
      <c r="C11" s="45" t="s">
        <v>35</v>
      </c>
      <c r="D11" s="62">
        <v>16200</v>
      </c>
      <c r="E11" s="38">
        <v>2</v>
      </c>
      <c r="F11" s="59">
        <v>32400</v>
      </c>
      <c r="G11" s="36"/>
      <c r="H11" s="58"/>
      <c r="I11" s="63">
        <f t="shared" si="0"/>
        <v>209100</v>
      </c>
    </row>
    <row r="12" spans="1:9" x14ac:dyDescent="0.3">
      <c r="A12" s="31">
        <v>6</v>
      </c>
      <c r="B12" s="57">
        <v>42638</v>
      </c>
      <c r="C12" s="45" t="s">
        <v>37</v>
      </c>
      <c r="D12" s="62">
        <v>28000</v>
      </c>
      <c r="E12" s="38">
        <v>1</v>
      </c>
      <c r="F12" s="59">
        <v>28000</v>
      </c>
      <c r="G12" s="36"/>
      <c r="H12" s="58"/>
      <c r="I12" s="63">
        <f>SUM(I11-F12)</f>
        <v>181100</v>
      </c>
    </row>
    <row r="13" spans="1:9" x14ac:dyDescent="0.3">
      <c r="A13" s="31">
        <v>7</v>
      </c>
      <c r="B13" s="57">
        <v>42638</v>
      </c>
      <c r="C13" s="45" t="s">
        <v>36</v>
      </c>
      <c r="D13" s="62">
        <v>29250</v>
      </c>
      <c r="E13" s="38">
        <v>7</v>
      </c>
      <c r="F13" s="59">
        <v>204750</v>
      </c>
      <c r="G13" s="36"/>
      <c r="H13" s="58"/>
      <c r="I13" s="63">
        <f>SUM(I12-F13)</f>
        <v>-23650</v>
      </c>
    </row>
    <row r="14" spans="1:9" x14ac:dyDescent="0.3">
      <c r="A14" s="31">
        <v>8</v>
      </c>
      <c r="B14" s="57">
        <v>42642</v>
      </c>
      <c r="C14" s="45" t="s">
        <v>35</v>
      </c>
      <c r="D14" s="62">
        <v>20700</v>
      </c>
      <c r="E14" s="38">
        <v>1</v>
      </c>
      <c r="F14" s="59">
        <v>20700</v>
      </c>
      <c r="G14" s="36"/>
      <c r="H14" s="58"/>
      <c r="I14" s="63">
        <f t="shared" si="0"/>
        <v>-44350</v>
      </c>
    </row>
    <row r="15" spans="1:9" x14ac:dyDescent="0.3">
      <c r="A15" s="31">
        <v>9</v>
      </c>
      <c r="B15" s="57">
        <v>42642</v>
      </c>
      <c r="C15" s="45" t="s">
        <v>38</v>
      </c>
      <c r="D15" s="62">
        <v>1000</v>
      </c>
      <c r="E15" s="38">
        <v>17</v>
      </c>
      <c r="F15" s="59">
        <v>17000</v>
      </c>
      <c r="G15" s="36"/>
      <c r="H15" s="58"/>
      <c r="I15" s="63">
        <f t="shared" si="0"/>
        <v>-61350</v>
      </c>
    </row>
    <row r="16" spans="1:9" x14ac:dyDescent="0.3">
      <c r="A16" s="31">
        <v>10</v>
      </c>
      <c r="B16" s="57">
        <v>42643</v>
      </c>
      <c r="C16" s="45" t="s">
        <v>39</v>
      </c>
      <c r="D16" s="62">
        <v>2000</v>
      </c>
      <c r="E16" s="38">
        <v>5</v>
      </c>
      <c r="F16" s="59">
        <v>10000</v>
      </c>
      <c r="G16" s="36"/>
      <c r="H16" s="58"/>
      <c r="I16" s="63">
        <f t="shared" si="0"/>
        <v>-71350</v>
      </c>
    </row>
    <row r="17" spans="1:9" x14ac:dyDescent="0.3">
      <c r="A17" s="31">
        <v>11</v>
      </c>
      <c r="B17" s="57">
        <v>42643</v>
      </c>
      <c r="C17" s="45" t="s">
        <v>40</v>
      </c>
      <c r="D17" s="62">
        <v>2500</v>
      </c>
      <c r="E17" s="38">
        <v>1</v>
      </c>
      <c r="F17" s="59">
        <v>2500</v>
      </c>
      <c r="G17" s="36"/>
      <c r="H17" s="58"/>
      <c r="I17" s="63">
        <f t="shared" si="0"/>
        <v>-73850</v>
      </c>
    </row>
    <row r="18" spans="1:9" x14ac:dyDescent="0.3">
      <c r="A18" s="31"/>
      <c r="B18" s="42"/>
      <c r="C18" s="3"/>
      <c r="D18" s="12"/>
      <c r="E18" s="38"/>
      <c r="F18" s="41"/>
      <c r="G18" s="36"/>
      <c r="H18" s="42"/>
      <c r="I18" s="64"/>
    </row>
    <row r="19" spans="1:9" x14ac:dyDescent="0.3">
      <c r="A19" s="31"/>
      <c r="B19" s="42"/>
      <c r="C19" s="3"/>
      <c r="D19" s="12"/>
      <c r="E19" s="38"/>
      <c r="F19" s="41"/>
      <c r="G19" s="36"/>
      <c r="H19" s="42"/>
      <c r="I19" s="64"/>
    </row>
    <row r="20" spans="1:9" x14ac:dyDescent="0.3">
      <c r="A20" s="31"/>
      <c r="B20" s="42"/>
      <c r="C20" s="3"/>
      <c r="D20" s="12"/>
      <c r="E20" s="38"/>
      <c r="F20" s="41"/>
      <c r="G20" s="36"/>
      <c r="H20" s="42"/>
      <c r="I20" s="64"/>
    </row>
    <row r="21" spans="1:9" x14ac:dyDescent="0.3">
      <c r="A21" s="31"/>
      <c r="B21" s="42"/>
      <c r="C21" s="3"/>
      <c r="D21" s="12"/>
      <c r="E21" s="38"/>
      <c r="F21" s="41"/>
      <c r="G21" s="36"/>
      <c r="H21" s="42"/>
      <c r="I21" s="64"/>
    </row>
    <row r="22" spans="1:9" x14ac:dyDescent="0.3">
      <c r="A22" s="31"/>
      <c r="B22" s="42"/>
      <c r="C22" s="3"/>
      <c r="D22" s="12"/>
      <c r="E22" s="38"/>
      <c r="F22" s="41"/>
      <c r="G22" s="36"/>
      <c r="H22" s="42"/>
      <c r="I22" s="64"/>
    </row>
    <row r="23" spans="1:9" x14ac:dyDescent="0.3">
      <c r="A23" s="31"/>
      <c r="B23" s="42"/>
      <c r="C23" s="3"/>
      <c r="D23" s="12"/>
      <c r="E23" s="38"/>
      <c r="F23" s="41"/>
      <c r="G23" s="36"/>
      <c r="H23" s="42"/>
      <c r="I23" s="64"/>
    </row>
    <row r="24" spans="1:9" ht="17.25" thickBot="1" x14ac:dyDescent="0.35">
      <c r="A24" s="71"/>
      <c r="B24" s="72"/>
      <c r="C24" s="3"/>
      <c r="D24" s="12"/>
      <c r="E24" s="38"/>
      <c r="F24" s="12"/>
      <c r="G24" s="21"/>
      <c r="H24" s="24"/>
      <c r="I24" s="64"/>
    </row>
    <row r="25" spans="1:9" ht="18" thickTop="1" thickBot="1" x14ac:dyDescent="0.35">
      <c r="A25" s="115" t="s">
        <v>7</v>
      </c>
      <c r="B25" s="116"/>
      <c r="C25" s="8"/>
      <c r="D25" s="13"/>
      <c r="E25" s="39"/>
      <c r="F25" s="61">
        <f>SUM(F7:F24)</f>
        <v>408850</v>
      </c>
      <c r="G25" s="22"/>
      <c r="H25" s="22"/>
      <c r="I25" s="65">
        <f>SUM(I17)</f>
        <v>-73850</v>
      </c>
    </row>
    <row r="26" spans="1:9" ht="17.25" thickBot="1" x14ac:dyDescent="0.35">
      <c r="A26" s="1"/>
      <c r="E26" s="1"/>
      <c r="H26" s="23" t="s">
        <v>4</v>
      </c>
      <c r="I26" s="66">
        <f>SUM(I25)</f>
        <v>-73850</v>
      </c>
    </row>
    <row r="27" spans="1:9" x14ac:dyDescent="0.3">
      <c r="A27" s="1"/>
      <c r="E27" s="1"/>
    </row>
    <row r="28" spans="1:9" x14ac:dyDescent="0.3">
      <c r="A28" s="1"/>
      <c r="E28" s="1"/>
    </row>
  </sheetData>
  <sortState ref="A12:I13">
    <sortCondition ref="A12"/>
  </sortState>
  <mergeCells count="3">
    <mergeCell ref="B2:I2"/>
    <mergeCell ref="B3:I3"/>
    <mergeCell ref="A25:B25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activeCell="K27" sqref="K2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13" t="s">
        <v>41</v>
      </c>
      <c r="C2" s="113"/>
      <c r="D2" s="113"/>
      <c r="E2" s="113"/>
      <c r="F2" s="113"/>
      <c r="G2" s="113"/>
      <c r="H2" s="113"/>
      <c r="I2" s="113"/>
      <c r="J2" s="113"/>
    </row>
    <row r="3" spans="1:10" ht="18" thickBot="1" x14ac:dyDescent="0.35">
      <c r="A3" s="1"/>
      <c r="B3" s="112" t="s">
        <v>14</v>
      </c>
      <c r="C3" s="114"/>
      <c r="D3" s="114"/>
      <c r="E3" s="112"/>
      <c r="F3" s="112"/>
      <c r="G3" s="112"/>
      <c r="H3" s="112"/>
      <c r="I3" s="112"/>
      <c r="J3" s="112"/>
    </row>
    <row r="4" spans="1:10" ht="17.25" x14ac:dyDescent="0.3">
      <c r="A4" s="4"/>
      <c r="B4" s="47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62</v>
      </c>
      <c r="H4" s="46" t="s">
        <v>26</v>
      </c>
      <c r="I4" s="46" t="s">
        <v>27</v>
      </c>
      <c r="J4" s="49" t="s">
        <v>61</v>
      </c>
    </row>
    <row r="5" spans="1:10" x14ac:dyDescent="0.3">
      <c r="A5" s="30"/>
      <c r="B5" s="30" t="s">
        <v>29</v>
      </c>
      <c r="C5" s="37"/>
      <c r="D5" s="37"/>
      <c r="E5" s="37"/>
      <c r="F5" s="37"/>
      <c r="G5" s="51"/>
      <c r="H5" s="51"/>
      <c r="I5" s="51"/>
      <c r="J5" s="63">
        <v>-73850</v>
      </c>
    </row>
    <row r="6" spans="1:10" x14ac:dyDescent="0.3">
      <c r="A6" s="30"/>
      <c r="B6" s="53" t="s">
        <v>9</v>
      </c>
      <c r="C6" s="37"/>
      <c r="D6" s="54"/>
      <c r="E6" s="37"/>
      <c r="F6" s="37"/>
      <c r="G6" s="51"/>
      <c r="H6" s="51"/>
      <c r="I6" s="55"/>
      <c r="J6" s="63">
        <v>360000</v>
      </c>
    </row>
    <row r="7" spans="1:10" x14ac:dyDescent="0.3">
      <c r="A7" s="30"/>
      <c r="B7" s="53"/>
      <c r="C7" s="37"/>
      <c r="D7" s="54"/>
      <c r="E7" s="37"/>
      <c r="F7" s="37"/>
      <c r="G7" s="51"/>
      <c r="H7" s="51"/>
      <c r="I7" s="55"/>
      <c r="J7" s="63" t="s">
        <v>60</v>
      </c>
    </row>
    <row r="8" spans="1:10" x14ac:dyDescent="0.3">
      <c r="A8" s="67">
        <v>1</v>
      </c>
      <c r="B8" s="73" t="s">
        <v>42</v>
      </c>
      <c r="C8" s="37" t="s">
        <v>43</v>
      </c>
      <c r="D8" s="74">
        <v>16230</v>
      </c>
      <c r="E8" s="37"/>
      <c r="F8" s="77">
        <v>16230</v>
      </c>
      <c r="G8" s="79"/>
      <c r="H8" s="51"/>
      <c r="I8" s="56"/>
      <c r="J8" s="87">
        <f>SUM(J6-F8 )</f>
        <v>343770</v>
      </c>
    </row>
    <row r="9" spans="1:10" x14ac:dyDescent="0.3">
      <c r="A9" s="31">
        <v>2</v>
      </c>
      <c r="B9" s="57" t="s">
        <v>44</v>
      </c>
      <c r="C9" s="45" t="s">
        <v>45</v>
      </c>
      <c r="D9" s="75">
        <v>5000</v>
      </c>
      <c r="E9" s="38">
        <v>1</v>
      </c>
      <c r="F9" s="76">
        <v>5000</v>
      </c>
      <c r="G9" s="80"/>
      <c r="H9" s="36"/>
      <c r="I9" s="58"/>
      <c r="J9" s="87">
        <f>SUM(J8-F9)</f>
        <v>338770</v>
      </c>
    </row>
    <row r="10" spans="1:10" x14ac:dyDescent="0.3">
      <c r="A10" s="31">
        <v>3</v>
      </c>
      <c r="B10" s="57" t="s">
        <v>44</v>
      </c>
      <c r="C10" s="45" t="s">
        <v>47</v>
      </c>
      <c r="D10" s="75">
        <v>13500</v>
      </c>
      <c r="E10" s="38">
        <v>5</v>
      </c>
      <c r="F10" s="76">
        <v>67500</v>
      </c>
      <c r="G10" s="80"/>
      <c r="H10" s="36"/>
      <c r="I10" s="58"/>
      <c r="J10" s="87">
        <f t="shared" ref="J10:J19" si="0">SUM(J9-F10)</f>
        <v>271270</v>
      </c>
    </row>
    <row r="11" spans="1:10" x14ac:dyDescent="0.3">
      <c r="A11" s="31">
        <v>4</v>
      </c>
      <c r="B11" s="57" t="s">
        <v>46</v>
      </c>
      <c r="C11" s="45" t="s">
        <v>48</v>
      </c>
      <c r="D11" s="75">
        <v>450</v>
      </c>
      <c r="E11" s="38">
        <v>20</v>
      </c>
      <c r="F11" s="76">
        <v>11500</v>
      </c>
      <c r="G11" s="80"/>
      <c r="H11" s="36"/>
      <c r="I11" s="58"/>
      <c r="J11" s="87">
        <f t="shared" si="0"/>
        <v>259770</v>
      </c>
    </row>
    <row r="12" spans="1:10" x14ac:dyDescent="0.3">
      <c r="A12" s="31">
        <v>5</v>
      </c>
      <c r="B12" s="57" t="s">
        <v>46</v>
      </c>
      <c r="C12" s="45" t="s">
        <v>49</v>
      </c>
      <c r="D12" s="75">
        <v>15020</v>
      </c>
      <c r="E12" s="38"/>
      <c r="F12" s="76">
        <v>15020</v>
      </c>
      <c r="G12" s="80"/>
      <c r="H12" s="36"/>
      <c r="I12" s="58"/>
      <c r="J12" s="87">
        <f t="shared" si="0"/>
        <v>244750</v>
      </c>
    </row>
    <row r="13" spans="1:10" x14ac:dyDescent="0.3">
      <c r="A13" s="31">
        <v>6</v>
      </c>
      <c r="B13" s="57" t="s">
        <v>63</v>
      </c>
      <c r="C13" s="45"/>
      <c r="D13" s="38"/>
      <c r="E13" s="38"/>
      <c r="F13" s="59"/>
      <c r="G13" s="81">
        <v>73850</v>
      </c>
      <c r="H13" s="36"/>
      <c r="I13" s="58"/>
      <c r="J13" s="87">
        <f t="shared" si="0"/>
        <v>244750</v>
      </c>
    </row>
    <row r="14" spans="1:10" x14ac:dyDescent="0.3">
      <c r="A14" s="31">
        <v>7</v>
      </c>
      <c r="B14" s="57" t="s">
        <v>50</v>
      </c>
      <c r="C14" s="45" t="s">
        <v>51</v>
      </c>
      <c r="D14" s="75">
        <v>24200</v>
      </c>
      <c r="E14" s="38"/>
      <c r="F14" s="76">
        <v>24200</v>
      </c>
      <c r="G14" s="80"/>
      <c r="H14" s="36"/>
      <c r="I14" s="58"/>
      <c r="J14" s="87">
        <f t="shared" si="0"/>
        <v>220550</v>
      </c>
    </row>
    <row r="15" spans="1:10" x14ac:dyDescent="0.3">
      <c r="A15" s="31">
        <v>8</v>
      </c>
      <c r="B15" s="57" t="s">
        <v>52</v>
      </c>
      <c r="C15" s="45" t="s">
        <v>53</v>
      </c>
      <c r="D15" s="76">
        <v>186400</v>
      </c>
      <c r="E15" s="38"/>
      <c r="F15" s="76">
        <v>186400</v>
      </c>
      <c r="G15" s="80"/>
      <c r="H15" s="36"/>
      <c r="I15" s="58"/>
      <c r="J15" s="87">
        <f t="shared" si="0"/>
        <v>34150</v>
      </c>
    </row>
    <row r="16" spans="1:10" x14ac:dyDescent="0.3">
      <c r="A16" s="31">
        <v>9</v>
      </c>
      <c r="B16" s="57" t="s">
        <v>54</v>
      </c>
      <c r="C16" s="45" t="s">
        <v>55</v>
      </c>
      <c r="D16" s="76">
        <v>70000</v>
      </c>
      <c r="E16" s="38"/>
      <c r="F16" s="76">
        <v>70000</v>
      </c>
      <c r="G16" s="80"/>
      <c r="H16" s="36"/>
      <c r="I16" s="58"/>
      <c r="J16" s="87">
        <f t="shared" si="0"/>
        <v>-35850</v>
      </c>
    </row>
    <row r="17" spans="1:12" x14ac:dyDescent="0.3">
      <c r="A17" s="31">
        <v>10</v>
      </c>
      <c r="B17" s="57" t="s">
        <v>56</v>
      </c>
      <c r="C17" s="45" t="s">
        <v>57</v>
      </c>
      <c r="D17" s="76">
        <v>1400</v>
      </c>
      <c r="E17" s="38"/>
      <c r="F17" s="76">
        <v>1400</v>
      </c>
      <c r="G17" s="80"/>
      <c r="H17" s="36"/>
      <c r="I17" s="58"/>
      <c r="J17" s="87">
        <f t="shared" si="0"/>
        <v>-37250</v>
      </c>
    </row>
    <row r="18" spans="1:12" x14ac:dyDescent="0.3">
      <c r="A18" s="31">
        <v>11</v>
      </c>
      <c r="B18" s="57" t="s">
        <v>56</v>
      </c>
      <c r="C18" s="45" t="s">
        <v>58</v>
      </c>
      <c r="D18" s="76">
        <v>4150</v>
      </c>
      <c r="E18" s="38"/>
      <c r="F18" s="76">
        <v>4150</v>
      </c>
      <c r="G18" s="80"/>
      <c r="H18" s="36"/>
      <c r="I18" s="58"/>
      <c r="J18" s="87">
        <f t="shared" si="0"/>
        <v>-41400</v>
      </c>
    </row>
    <row r="19" spans="1:12" x14ac:dyDescent="0.3">
      <c r="A19" s="31">
        <v>12</v>
      </c>
      <c r="B19" s="58" t="s">
        <v>56</v>
      </c>
      <c r="C19" s="45" t="s">
        <v>59</v>
      </c>
      <c r="D19" s="78">
        <v>29000</v>
      </c>
      <c r="E19" s="38"/>
      <c r="F19" s="78">
        <v>29000</v>
      </c>
      <c r="G19" s="82"/>
      <c r="H19" s="36"/>
      <c r="I19" s="42"/>
      <c r="J19" s="87">
        <f t="shared" si="0"/>
        <v>-70400</v>
      </c>
    </row>
    <row r="20" spans="1:12" x14ac:dyDescent="0.3">
      <c r="A20" s="31">
        <v>13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14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15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16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x14ac:dyDescent="0.3">
      <c r="A24" s="31">
        <v>17</v>
      </c>
      <c r="B24" s="42"/>
      <c r="C24" s="3"/>
      <c r="D24" s="12"/>
      <c r="E24" s="38"/>
      <c r="F24" s="41"/>
      <c r="G24" s="83"/>
      <c r="H24" s="36"/>
      <c r="I24" s="42"/>
      <c r="J24" s="64"/>
    </row>
    <row r="25" spans="1:12" ht="17.25" thickBot="1" x14ac:dyDescent="0.35">
      <c r="A25" s="31">
        <v>18</v>
      </c>
      <c r="B25" s="6"/>
      <c r="C25" s="3"/>
      <c r="D25" s="12"/>
      <c r="E25" s="38"/>
      <c r="F25" s="12"/>
      <c r="G25" s="21"/>
      <c r="H25" s="21"/>
      <c r="I25" s="24"/>
      <c r="J25" s="64"/>
    </row>
    <row r="26" spans="1:12" ht="18" thickTop="1" thickBot="1" x14ac:dyDescent="0.35">
      <c r="A26" s="32"/>
      <c r="B26" s="7" t="s">
        <v>7</v>
      </c>
      <c r="C26" s="8"/>
      <c r="D26" s="13"/>
      <c r="E26" s="39"/>
      <c r="F26" s="84">
        <f>SUM(F8:F19)</f>
        <v>430400</v>
      </c>
      <c r="G26" s="85">
        <f>SUM(G13:G25)</f>
        <v>73850</v>
      </c>
      <c r="H26" s="22"/>
      <c r="I26" s="22"/>
      <c r="J26" s="65">
        <f>SUM(J19)</f>
        <v>-70400</v>
      </c>
      <c r="L26" s="86"/>
    </row>
    <row r="27" spans="1:12" ht="17.25" thickBot="1" x14ac:dyDescent="0.35">
      <c r="A27" s="1"/>
      <c r="E27" s="1"/>
      <c r="I27" s="23" t="s">
        <v>4</v>
      </c>
      <c r="J27" s="66">
        <f>SUM(J26)</f>
        <v>-70400</v>
      </c>
    </row>
    <row r="28" spans="1:12" x14ac:dyDescent="0.3">
      <c r="A28" s="1"/>
      <c r="E28" s="1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opLeftCell="A8" workbookViewId="0">
      <selection activeCell="I28" sqref="I28:J28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13" t="s">
        <v>64</v>
      </c>
      <c r="C2" s="113"/>
      <c r="D2" s="113"/>
      <c r="E2" s="113"/>
      <c r="F2" s="113"/>
      <c r="G2" s="113"/>
      <c r="H2" s="113"/>
      <c r="I2" s="113"/>
      <c r="J2" s="113"/>
    </row>
    <row r="3" spans="1:10" ht="18" thickBot="1" x14ac:dyDescent="0.35">
      <c r="A3" s="1"/>
      <c r="B3" s="112" t="s">
        <v>14</v>
      </c>
      <c r="C3" s="114"/>
      <c r="D3" s="114"/>
      <c r="E3" s="112"/>
      <c r="F3" s="112"/>
      <c r="G3" s="112"/>
      <c r="H3" s="112"/>
      <c r="I3" s="112"/>
      <c r="J3" s="11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65">
        <v>-70400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>
        <v>435000</v>
      </c>
      <c r="H6" s="51"/>
      <c r="I6" s="55"/>
      <c r="J6" s="63">
        <v>435000</v>
      </c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 t="s">
        <v>65</v>
      </c>
      <c r="C8" s="37" t="s">
        <v>66</v>
      </c>
      <c r="D8" s="74">
        <v>8820</v>
      </c>
      <c r="E8" s="96">
        <v>2</v>
      </c>
      <c r="F8" s="74">
        <v>17640</v>
      </c>
      <c r="G8" s="92"/>
      <c r="H8" s="51" t="s">
        <v>82</v>
      </c>
      <c r="I8" s="56"/>
      <c r="J8" s="87">
        <f>SUM(J6-F8 )</f>
        <v>417360</v>
      </c>
    </row>
    <row r="9" spans="1:10" x14ac:dyDescent="0.3">
      <c r="A9" s="31">
        <v>2</v>
      </c>
      <c r="B9" s="73" t="s">
        <v>67</v>
      </c>
      <c r="C9" s="45" t="s">
        <v>68</v>
      </c>
      <c r="D9" s="75">
        <v>34360</v>
      </c>
      <c r="E9" s="97">
        <v>1</v>
      </c>
      <c r="F9" s="75">
        <v>34360</v>
      </c>
      <c r="G9" s="93"/>
      <c r="H9" s="36" t="s">
        <v>82</v>
      </c>
      <c r="I9" s="58"/>
      <c r="J9" s="87">
        <f>SUM(J8-F9)</f>
        <v>383000</v>
      </c>
    </row>
    <row r="10" spans="1:10" x14ac:dyDescent="0.3">
      <c r="A10" s="31">
        <v>3</v>
      </c>
      <c r="B10" s="73" t="s">
        <v>63</v>
      </c>
      <c r="C10" s="45"/>
      <c r="D10" s="75"/>
      <c r="E10" s="97"/>
      <c r="F10" s="75"/>
      <c r="G10" s="93">
        <v>70400</v>
      </c>
      <c r="H10" s="36"/>
      <c r="I10" s="58"/>
      <c r="J10" s="87">
        <f>SUM(J9)</f>
        <v>383000</v>
      </c>
    </row>
    <row r="11" spans="1:10" x14ac:dyDescent="0.3">
      <c r="A11" s="31">
        <v>4</v>
      </c>
      <c r="B11" s="73" t="s">
        <v>70</v>
      </c>
      <c r="C11" s="45" t="s">
        <v>71</v>
      </c>
      <c r="D11" s="75">
        <v>600</v>
      </c>
      <c r="E11" s="97">
        <v>10</v>
      </c>
      <c r="F11" s="75">
        <v>6000</v>
      </c>
      <c r="G11" s="93"/>
      <c r="H11" s="36" t="s">
        <v>82</v>
      </c>
      <c r="I11" s="58"/>
      <c r="J11" s="87">
        <f t="shared" ref="J11:J16" si="0">SUM(J10-F11)</f>
        <v>377000</v>
      </c>
    </row>
    <row r="12" spans="1:10" x14ac:dyDescent="0.3">
      <c r="A12" s="31">
        <v>5</v>
      </c>
      <c r="B12" s="73" t="s">
        <v>73</v>
      </c>
      <c r="C12" s="45" t="s">
        <v>72</v>
      </c>
      <c r="D12" s="75">
        <v>3750</v>
      </c>
      <c r="E12" s="97">
        <v>2</v>
      </c>
      <c r="F12" s="75">
        <v>7500</v>
      </c>
      <c r="G12" s="93"/>
      <c r="H12" s="36" t="s">
        <v>82</v>
      </c>
      <c r="I12" s="58"/>
      <c r="J12" s="87">
        <f t="shared" si="0"/>
        <v>369500</v>
      </c>
    </row>
    <row r="13" spans="1:10" x14ac:dyDescent="0.3">
      <c r="A13" s="31">
        <v>6</v>
      </c>
      <c r="B13" s="73" t="s">
        <v>70</v>
      </c>
      <c r="C13" s="45" t="s">
        <v>75</v>
      </c>
      <c r="D13" s="75">
        <v>41550</v>
      </c>
      <c r="E13" s="97"/>
      <c r="F13" s="75">
        <v>41550</v>
      </c>
      <c r="G13" s="93"/>
      <c r="H13" s="36" t="s">
        <v>82</v>
      </c>
      <c r="I13" s="58"/>
      <c r="J13" s="87">
        <f t="shared" si="0"/>
        <v>327950</v>
      </c>
    </row>
    <row r="14" spans="1:10" x14ac:dyDescent="0.3">
      <c r="A14" s="31">
        <v>7</v>
      </c>
      <c r="B14" s="73" t="s">
        <v>70</v>
      </c>
      <c r="C14" s="45" t="s">
        <v>76</v>
      </c>
      <c r="D14" s="75">
        <v>10000</v>
      </c>
      <c r="E14" s="97"/>
      <c r="F14" s="75">
        <v>10000</v>
      </c>
      <c r="G14" s="93"/>
      <c r="H14" s="36" t="s">
        <v>82</v>
      </c>
      <c r="I14" s="58"/>
      <c r="J14" s="87">
        <f t="shared" si="0"/>
        <v>317950</v>
      </c>
    </row>
    <row r="15" spans="1:10" x14ac:dyDescent="0.3">
      <c r="A15" s="31">
        <v>8</v>
      </c>
      <c r="B15" s="73" t="s">
        <v>70</v>
      </c>
      <c r="C15" s="45" t="s">
        <v>77</v>
      </c>
      <c r="D15" s="75">
        <v>14100</v>
      </c>
      <c r="E15" s="97"/>
      <c r="F15" s="75">
        <v>14100</v>
      </c>
      <c r="G15" s="93"/>
      <c r="H15" s="36" t="s">
        <v>82</v>
      </c>
      <c r="I15" s="58"/>
      <c r="J15" s="87">
        <f t="shared" si="0"/>
        <v>303850</v>
      </c>
    </row>
    <row r="16" spans="1:10" x14ac:dyDescent="0.3">
      <c r="A16" s="31">
        <v>9</v>
      </c>
      <c r="B16" s="73" t="s">
        <v>69</v>
      </c>
      <c r="C16" s="45" t="s">
        <v>74</v>
      </c>
      <c r="D16" s="75">
        <v>13370</v>
      </c>
      <c r="E16" s="97">
        <v>7</v>
      </c>
      <c r="F16" s="75">
        <v>93600</v>
      </c>
      <c r="G16" s="93"/>
      <c r="H16" s="36" t="s">
        <v>82</v>
      </c>
      <c r="I16" s="58"/>
      <c r="J16" s="87">
        <f t="shared" si="0"/>
        <v>210250</v>
      </c>
    </row>
    <row r="17" spans="1:12" x14ac:dyDescent="0.3">
      <c r="A17" s="31">
        <v>11</v>
      </c>
      <c r="B17" s="73" t="s">
        <v>78</v>
      </c>
      <c r="C17" s="45" t="s">
        <v>79</v>
      </c>
      <c r="D17" s="75"/>
      <c r="E17" s="97"/>
      <c r="F17" s="75"/>
      <c r="G17" s="93">
        <v>318000</v>
      </c>
      <c r="H17" s="36" t="s">
        <v>82</v>
      </c>
      <c r="I17" s="58"/>
      <c r="J17" s="87">
        <f>SUM(J16+G17)</f>
        <v>528250</v>
      </c>
    </row>
    <row r="18" spans="1:12" x14ac:dyDescent="0.3">
      <c r="A18" s="31">
        <v>12</v>
      </c>
      <c r="B18" s="45" t="s">
        <v>78</v>
      </c>
      <c r="C18" s="45" t="s">
        <v>80</v>
      </c>
      <c r="D18" s="75"/>
      <c r="E18" s="97"/>
      <c r="F18" s="75">
        <v>520000</v>
      </c>
      <c r="G18" s="94"/>
      <c r="H18" s="36" t="s">
        <v>82</v>
      </c>
      <c r="I18" s="42"/>
      <c r="J18" s="87">
        <f>SUM(J17-F18)</f>
        <v>8250</v>
      </c>
    </row>
    <row r="19" spans="1:12" x14ac:dyDescent="0.3">
      <c r="A19" s="31">
        <v>13</v>
      </c>
      <c r="B19" s="45" t="s">
        <v>78</v>
      </c>
      <c r="C19" s="45" t="s">
        <v>81</v>
      </c>
      <c r="D19" s="75">
        <v>1000</v>
      </c>
      <c r="E19" s="97"/>
      <c r="F19" s="75">
        <v>1000</v>
      </c>
      <c r="G19" s="95"/>
      <c r="H19" s="36" t="s">
        <v>82</v>
      </c>
      <c r="I19" s="42"/>
      <c r="J19" s="64">
        <v>7250</v>
      </c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71">
        <v>18</v>
      </c>
      <c r="B24" s="3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88"/>
      <c r="B25" s="102" t="s">
        <v>7</v>
      </c>
      <c r="C25" s="8"/>
      <c r="D25" s="13"/>
      <c r="E25" s="39"/>
      <c r="F25" s="84">
        <f>SUM(F8:F19)</f>
        <v>745750</v>
      </c>
      <c r="G25" s="85">
        <f>SUM(G10:G24)</f>
        <v>388400</v>
      </c>
      <c r="H25" s="22"/>
      <c r="I25" s="22"/>
      <c r="J25" s="65">
        <f>SUM(J19)</f>
        <v>7250</v>
      </c>
      <c r="L25" s="86"/>
    </row>
    <row r="26" spans="1:12" ht="17.25" thickBot="1" x14ac:dyDescent="0.35">
      <c r="A26" s="1"/>
      <c r="E26" s="1"/>
      <c r="I26" s="101" t="s">
        <v>4</v>
      </c>
      <c r="J26" s="66">
        <f>SUM(J25)</f>
        <v>7250</v>
      </c>
    </row>
    <row r="27" spans="1:12" x14ac:dyDescent="0.3">
      <c r="A27" s="1"/>
      <c r="E27" s="1"/>
    </row>
    <row r="28" spans="1:12" x14ac:dyDescent="0.3">
      <c r="I28" s="117" t="s">
        <v>84</v>
      </c>
      <c r="J28" s="117"/>
    </row>
  </sheetData>
  <sortState ref="A9:A24">
    <sortCondition ref="A8"/>
  </sortState>
  <mergeCells count="3">
    <mergeCell ref="B2:J2"/>
    <mergeCell ref="B3:J3"/>
    <mergeCell ref="I28:J2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opLeftCell="A7" workbookViewId="0">
      <selection activeCell="J17" sqref="J1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10.8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13" t="s">
        <v>83</v>
      </c>
      <c r="C2" s="113"/>
      <c r="D2" s="113"/>
      <c r="E2" s="113"/>
      <c r="F2" s="113"/>
      <c r="G2" s="113"/>
      <c r="H2" s="113"/>
      <c r="I2" s="113"/>
      <c r="J2" s="113"/>
    </row>
    <row r="3" spans="1:10" ht="18" thickBot="1" x14ac:dyDescent="0.35">
      <c r="A3" s="1"/>
      <c r="B3" s="112" t="s">
        <v>14</v>
      </c>
      <c r="C3" s="114"/>
      <c r="D3" s="114"/>
      <c r="E3" s="112"/>
      <c r="F3" s="112"/>
      <c r="G3" s="112"/>
      <c r="H3" s="112"/>
      <c r="I3" s="112"/>
      <c r="J3" s="11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99">
        <v>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>
        <v>560000</v>
      </c>
      <c r="H6" s="51"/>
      <c r="I6" s="55"/>
      <c r="J6" s="63">
        <v>560000</v>
      </c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>
        <v>43072</v>
      </c>
      <c r="C8" s="37" t="s">
        <v>85</v>
      </c>
      <c r="D8" s="74">
        <v>72150</v>
      </c>
      <c r="E8" s="96"/>
      <c r="F8" s="74">
        <v>72150</v>
      </c>
      <c r="G8" s="92"/>
      <c r="H8" s="51" t="s">
        <v>86</v>
      </c>
      <c r="I8" s="56"/>
      <c r="J8" s="87">
        <f>SUM(J6-F8)</f>
        <v>487850</v>
      </c>
    </row>
    <row r="9" spans="1:10" x14ac:dyDescent="0.3">
      <c r="A9" s="31">
        <v>2</v>
      </c>
      <c r="B9" s="73">
        <v>43076</v>
      </c>
      <c r="C9" s="45" t="s">
        <v>96</v>
      </c>
      <c r="D9" s="75">
        <v>1000</v>
      </c>
      <c r="E9" s="97">
        <v>5</v>
      </c>
      <c r="F9" s="75">
        <v>5000</v>
      </c>
      <c r="G9" s="93"/>
      <c r="H9" s="36" t="s">
        <v>86</v>
      </c>
      <c r="I9" s="58"/>
      <c r="J9" s="87">
        <f t="shared" ref="J9:J16" si="0">SUM(J8-F9)</f>
        <v>482850</v>
      </c>
    </row>
    <row r="10" spans="1:10" x14ac:dyDescent="0.3">
      <c r="A10" s="31">
        <v>3</v>
      </c>
      <c r="B10" s="73">
        <v>43088</v>
      </c>
      <c r="C10" s="45" t="s">
        <v>87</v>
      </c>
      <c r="D10" s="75">
        <v>6900</v>
      </c>
      <c r="E10" s="97">
        <v>8</v>
      </c>
      <c r="F10" s="75">
        <v>55200</v>
      </c>
      <c r="G10" s="93"/>
      <c r="H10" s="36" t="s">
        <v>86</v>
      </c>
      <c r="I10" s="58"/>
      <c r="J10" s="87">
        <f t="shared" si="0"/>
        <v>427650</v>
      </c>
    </row>
    <row r="11" spans="1:10" x14ac:dyDescent="0.3">
      <c r="A11" s="31">
        <v>4</v>
      </c>
      <c r="B11" s="73">
        <v>43089</v>
      </c>
      <c r="C11" s="45" t="s">
        <v>88</v>
      </c>
      <c r="D11" s="75">
        <v>27500</v>
      </c>
      <c r="E11" s="97">
        <v>8</v>
      </c>
      <c r="F11" s="75">
        <v>220000</v>
      </c>
      <c r="G11" s="93"/>
      <c r="H11" s="36" t="s">
        <v>86</v>
      </c>
      <c r="I11" s="58"/>
      <c r="J11" s="87">
        <f t="shared" si="0"/>
        <v>207650</v>
      </c>
    </row>
    <row r="12" spans="1:10" x14ac:dyDescent="0.3">
      <c r="A12" s="31">
        <v>5</v>
      </c>
      <c r="B12" s="73">
        <v>43092</v>
      </c>
      <c r="C12" s="45" t="s">
        <v>89</v>
      </c>
      <c r="D12" s="75">
        <v>5000</v>
      </c>
      <c r="E12" s="97">
        <v>8</v>
      </c>
      <c r="F12" s="75">
        <v>40000</v>
      </c>
      <c r="G12" s="93"/>
      <c r="H12" s="36" t="s">
        <v>86</v>
      </c>
      <c r="I12" s="58"/>
      <c r="J12" s="87">
        <f t="shared" si="0"/>
        <v>167650</v>
      </c>
    </row>
    <row r="13" spans="1:10" x14ac:dyDescent="0.3">
      <c r="A13" s="31">
        <v>6</v>
      </c>
      <c r="B13" s="73">
        <v>43092</v>
      </c>
      <c r="C13" s="45" t="s">
        <v>91</v>
      </c>
      <c r="D13" s="75">
        <v>11700</v>
      </c>
      <c r="E13" s="97">
        <v>8</v>
      </c>
      <c r="F13" s="75">
        <v>93600</v>
      </c>
      <c r="G13" s="93"/>
      <c r="H13" s="36" t="s">
        <v>86</v>
      </c>
      <c r="I13" s="58"/>
      <c r="J13" s="87">
        <f t="shared" si="0"/>
        <v>74050</v>
      </c>
    </row>
    <row r="14" spans="1:10" x14ac:dyDescent="0.3">
      <c r="A14" s="31">
        <v>7</v>
      </c>
      <c r="B14" s="73">
        <v>43092</v>
      </c>
      <c r="C14" s="45" t="s">
        <v>90</v>
      </c>
      <c r="D14" s="75">
        <v>63900</v>
      </c>
      <c r="E14" s="97"/>
      <c r="F14" s="75">
        <v>63900</v>
      </c>
      <c r="G14" s="93"/>
      <c r="H14" s="36" t="s">
        <v>86</v>
      </c>
      <c r="I14" s="58"/>
      <c r="J14" s="87">
        <f t="shared" si="0"/>
        <v>10150</v>
      </c>
    </row>
    <row r="15" spans="1:10" x14ac:dyDescent="0.3">
      <c r="A15" s="31">
        <v>8</v>
      </c>
      <c r="B15" s="73">
        <v>43092</v>
      </c>
      <c r="C15" s="45" t="s">
        <v>92</v>
      </c>
      <c r="D15" s="75">
        <v>100000</v>
      </c>
      <c r="E15" s="97"/>
      <c r="F15" s="75">
        <v>100000</v>
      </c>
      <c r="G15" s="93"/>
      <c r="H15" s="36" t="s">
        <v>86</v>
      </c>
      <c r="I15" s="58"/>
      <c r="J15" s="87">
        <f t="shared" si="0"/>
        <v>-89850</v>
      </c>
    </row>
    <row r="16" spans="1:10" x14ac:dyDescent="0.3">
      <c r="A16" s="31">
        <v>9</v>
      </c>
      <c r="B16" s="73">
        <v>43094</v>
      </c>
      <c r="C16" s="45" t="s">
        <v>93</v>
      </c>
      <c r="D16" s="75">
        <v>29700</v>
      </c>
      <c r="E16" s="97">
        <v>1</v>
      </c>
      <c r="F16" s="75">
        <v>29700</v>
      </c>
      <c r="G16" s="93"/>
      <c r="H16" s="36" t="s">
        <v>86</v>
      </c>
      <c r="I16" s="58"/>
      <c r="J16" s="87">
        <f t="shared" si="0"/>
        <v>-119550</v>
      </c>
    </row>
    <row r="17" spans="1:12" x14ac:dyDescent="0.3">
      <c r="A17" s="31">
        <v>11</v>
      </c>
      <c r="B17" s="73">
        <v>43094</v>
      </c>
      <c r="C17" s="45" t="s">
        <v>95</v>
      </c>
      <c r="D17" s="75"/>
      <c r="E17" s="97"/>
      <c r="F17" s="75"/>
      <c r="G17" s="93">
        <v>100000</v>
      </c>
      <c r="H17" s="36"/>
      <c r="I17" s="58"/>
      <c r="J17" s="87">
        <f>SUM(J16+G17)</f>
        <v>-19550</v>
      </c>
    </row>
    <row r="18" spans="1:12" x14ac:dyDescent="0.3">
      <c r="A18" s="31">
        <v>12</v>
      </c>
      <c r="B18" s="45"/>
      <c r="C18" s="45"/>
      <c r="D18" s="75"/>
      <c r="E18" s="97"/>
      <c r="F18" s="75"/>
      <c r="G18" s="94"/>
      <c r="H18" s="36"/>
      <c r="I18" s="42"/>
      <c r="J18" s="87"/>
    </row>
    <row r="19" spans="1:12" x14ac:dyDescent="0.3">
      <c r="A19" s="31">
        <v>13</v>
      </c>
      <c r="B19" s="45"/>
      <c r="C19" s="45"/>
      <c r="D19" s="75"/>
      <c r="E19" s="97"/>
      <c r="F19" s="75"/>
      <c r="G19" s="95"/>
      <c r="H19" s="36"/>
      <c r="I19" s="42"/>
      <c r="J19" s="64"/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31">
        <v>18</v>
      </c>
      <c r="B24" s="6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32"/>
      <c r="B25" s="32" t="s">
        <v>7</v>
      </c>
      <c r="C25" s="8"/>
      <c r="D25" s="13"/>
      <c r="E25" s="39"/>
      <c r="F25" s="84">
        <f>SUM(F8:F16)</f>
        <v>679550</v>
      </c>
      <c r="G25" s="85">
        <f>SUM(G6:G17)</f>
        <v>660000</v>
      </c>
      <c r="H25" s="22"/>
      <c r="I25" s="22"/>
      <c r="J25" s="65">
        <v>-19550</v>
      </c>
      <c r="L25" s="86"/>
    </row>
    <row r="26" spans="1:12" ht="17.25" thickBot="1" x14ac:dyDescent="0.35">
      <c r="A26" s="1"/>
      <c r="E26" s="1"/>
      <c r="I26" s="101" t="s">
        <v>4</v>
      </c>
      <c r="J26" s="66">
        <f>SUM(J25)</f>
        <v>-19550</v>
      </c>
    </row>
    <row r="27" spans="1:12" x14ac:dyDescent="0.3">
      <c r="A27" s="1"/>
      <c r="E27" s="1"/>
    </row>
  </sheetData>
  <mergeCells count="2">
    <mergeCell ref="B2:J2"/>
    <mergeCell ref="B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sqref="A1:XFD1048576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0"/>
      <c r="E1" s="100"/>
    </row>
    <row r="2" spans="1:10" ht="26.25" x14ac:dyDescent="0.3">
      <c r="A2" s="100"/>
      <c r="B2" s="113" t="s">
        <v>94</v>
      </c>
      <c r="C2" s="113"/>
      <c r="D2" s="113"/>
      <c r="E2" s="113"/>
      <c r="F2" s="113"/>
      <c r="G2" s="113"/>
      <c r="H2" s="113"/>
      <c r="I2" s="113"/>
      <c r="J2" s="113"/>
    </row>
    <row r="3" spans="1:10" ht="18" thickBot="1" x14ac:dyDescent="0.35">
      <c r="A3" s="100"/>
      <c r="B3" s="112" t="s">
        <v>14</v>
      </c>
      <c r="C3" s="114"/>
      <c r="D3" s="114"/>
      <c r="E3" s="112"/>
      <c r="F3" s="112"/>
      <c r="G3" s="112"/>
      <c r="H3" s="112"/>
      <c r="I3" s="112"/>
      <c r="J3" s="11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-19550</v>
      </c>
    </row>
    <row r="6" spans="1:10" x14ac:dyDescent="0.3">
      <c r="A6" s="67"/>
      <c r="B6" s="68" t="s">
        <v>9</v>
      </c>
      <c r="C6" s="37" t="s">
        <v>108</v>
      </c>
      <c r="D6" s="74"/>
      <c r="E6" s="74"/>
      <c r="F6" s="74"/>
      <c r="G6" s="92">
        <v>235000</v>
      </c>
      <c r="H6" s="51"/>
      <c r="I6" s="55"/>
      <c r="J6" s="63">
        <f>SUM(G6)</f>
        <v>235000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42736</v>
      </c>
      <c r="C8" s="37" t="s">
        <v>97</v>
      </c>
      <c r="D8" s="74"/>
      <c r="E8" s="96"/>
      <c r="F8" s="74">
        <v>28730</v>
      </c>
      <c r="G8" s="92"/>
      <c r="H8" s="51" t="s">
        <v>98</v>
      </c>
      <c r="I8" s="56"/>
      <c r="J8" s="87">
        <f>SUM(J6-F8)</f>
        <v>206270</v>
      </c>
    </row>
    <row r="9" spans="1:10" x14ac:dyDescent="0.3">
      <c r="A9" s="67">
        <v>2</v>
      </c>
      <c r="B9" s="106">
        <v>42741</v>
      </c>
      <c r="C9" s="37" t="s">
        <v>110</v>
      </c>
      <c r="D9" s="74"/>
      <c r="E9" s="74"/>
      <c r="F9" s="74"/>
      <c r="G9" s="92">
        <v>100000</v>
      </c>
      <c r="H9" s="51"/>
      <c r="I9" s="55"/>
      <c r="J9" s="63">
        <f>SUM(J8+G9)</f>
        <v>306270</v>
      </c>
    </row>
    <row r="10" spans="1:10" x14ac:dyDescent="0.3">
      <c r="A10" s="67">
        <v>3</v>
      </c>
      <c r="B10" s="73">
        <v>42743</v>
      </c>
      <c r="C10" s="45" t="s">
        <v>99</v>
      </c>
      <c r="D10" s="75"/>
      <c r="E10" s="97"/>
      <c r="F10" s="75"/>
      <c r="G10" s="93">
        <v>170000</v>
      </c>
      <c r="H10" s="36"/>
      <c r="I10" s="58"/>
      <c r="J10" s="87">
        <f>SUM(J9+G10)</f>
        <v>476270</v>
      </c>
    </row>
    <row r="11" spans="1:10" x14ac:dyDescent="0.3">
      <c r="A11" s="67">
        <v>4</v>
      </c>
      <c r="B11" s="45" t="s">
        <v>102</v>
      </c>
      <c r="C11" s="45" t="s">
        <v>100</v>
      </c>
      <c r="D11" s="75"/>
      <c r="E11" s="97"/>
      <c r="F11" s="75">
        <v>65000</v>
      </c>
      <c r="G11" s="94"/>
      <c r="H11" s="36" t="s">
        <v>101</v>
      </c>
      <c r="I11" s="42"/>
      <c r="J11" s="87">
        <f t="shared" ref="J11:J17" si="0">SUM(J10-F11)</f>
        <v>411270</v>
      </c>
    </row>
    <row r="12" spans="1:10" x14ac:dyDescent="0.3">
      <c r="A12" s="67">
        <v>5</v>
      </c>
      <c r="B12" s="73">
        <v>42751</v>
      </c>
      <c r="C12" s="45" t="s">
        <v>107</v>
      </c>
      <c r="D12" s="62">
        <v>9500</v>
      </c>
      <c r="E12" s="38">
        <v>5</v>
      </c>
      <c r="F12" s="104">
        <v>47500</v>
      </c>
      <c r="G12" s="83"/>
      <c r="H12" s="36" t="s">
        <v>111</v>
      </c>
      <c r="I12" s="42"/>
      <c r="J12" s="64">
        <f t="shared" si="0"/>
        <v>363770</v>
      </c>
    </row>
    <row r="13" spans="1:10" x14ac:dyDescent="0.3">
      <c r="A13" s="67">
        <v>6</v>
      </c>
      <c r="B13" s="45" t="s">
        <v>103</v>
      </c>
      <c r="C13" s="45" t="s">
        <v>104</v>
      </c>
      <c r="D13" s="75"/>
      <c r="E13" s="97"/>
      <c r="F13" s="75">
        <v>62640</v>
      </c>
      <c r="G13" s="95"/>
      <c r="H13" s="36" t="s">
        <v>101</v>
      </c>
      <c r="I13" s="42"/>
      <c r="J13" s="64">
        <f t="shared" si="0"/>
        <v>301130</v>
      </c>
    </row>
    <row r="14" spans="1:10" x14ac:dyDescent="0.3">
      <c r="A14" s="67">
        <v>7</v>
      </c>
      <c r="B14" s="45" t="s">
        <v>105</v>
      </c>
      <c r="C14" s="45" t="s">
        <v>109</v>
      </c>
      <c r="D14" s="62">
        <v>19000</v>
      </c>
      <c r="E14" s="38">
        <v>8</v>
      </c>
      <c r="F14" s="104">
        <v>152000</v>
      </c>
      <c r="G14" s="83"/>
      <c r="H14" s="36" t="s">
        <v>106</v>
      </c>
      <c r="I14" s="42"/>
      <c r="J14" s="64">
        <f t="shared" si="0"/>
        <v>149130</v>
      </c>
    </row>
    <row r="15" spans="1:10" x14ac:dyDescent="0.3">
      <c r="A15" s="31">
        <v>8</v>
      </c>
      <c r="B15" s="73">
        <v>42763</v>
      </c>
      <c r="C15" s="45" t="s">
        <v>115</v>
      </c>
      <c r="D15" s="12"/>
      <c r="E15" s="38">
        <v>28</v>
      </c>
      <c r="F15" s="107">
        <v>18550</v>
      </c>
      <c r="G15" s="83"/>
      <c r="H15" s="36" t="s">
        <v>112</v>
      </c>
      <c r="I15" s="42"/>
      <c r="J15" s="64">
        <f t="shared" si="0"/>
        <v>130580</v>
      </c>
    </row>
    <row r="16" spans="1:10" x14ac:dyDescent="0.3">
      <c r="A16" s="31">
        <v>9</v>
      </c>
      <c r="B16" s="73">
        <v>42763</v>
      </c>
      <c r="C16" s="45" t="s">
        <v>114</v>
      </c>
      <c r="D16" s="12"/>
      <c r="E16" s="38">
        <v>26</v>
      </c>
      <c r="F16" s="107">
        <v>22200</v>
      </c>
      <c r="G16" s="83"/>
      <c r="H16" s="36" t="s">
        <v>112</v>
      </c>
      <c r="I16" s="42"/>
      <c r="J16" s="64">
        <f t="shared" si="0"/>
        <v>108380</v>
      </c>
    </row>
    <row r="17" spans="1:12" x14ac:dyDescent="0.3">
      <c r="A17" s="31">
        <v>9</v>
      </c>
      <c r="B17" s="73">
        <v>42764</v>
      </c>
      <c r="C17" s="45" t="s">
        <v>113</v>
      </c>
      <c r="D17" s="12"/>
      <c r="E17" s="38">
        <v>3</v>
      </c>
      <c r="F17" s="107">
        <v>17800</v>
      </c>
      <c r="G17" s="83"/>
      <c r="H17" s="36" t="s">
        <v>112</v>
      </c>
      <c r="I17" s="42"/>
      <c r="J17" s="64">
        <f t="shared" si="0"/>
        <v>90580</v>
      </c>
      <c r="L17" s="86"/>
    </row>
    <row r="18" spans="1:12" ht="17.25" thickBot="1" x14ac:dyDescent="0.35">
      <c r="A18" s="71">
        <v>10</v>
      </c>
      <c r="B18" s="72"/>
      <c r="C18" s="3"/>
      <c r="D18" s="12"/>
      <c r="E18" s="38"/>
      <c r="F18" s="12"/>
      <c r="G18" s="21"/>
      <c r="H18" s="21"/>
      <c r="I18" s="24"/>
      <c r="J18" s="64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SUM(F8:F17)</f>
        <v>414420</v>
      </c>
      <c r="G19" s="85">
        <f>SUM(G6+G9+G10)</f>
        <v>505000</v>
      </c>
      <c r="H19" s="22"/>
      <c r="I19" s="22"/>
      <c r="J19" s="65">
        <v>90580</v>
      </c>
    </row>
    <row r="20" spans="1:12" ht="17.25" thickBot="1" x14ac:dyDescent="0.35">
      <c r="A20" s="100"/>
      <c r="E20" s="100"/>
      <c r="I20" s="101" t="s">
        <v>4</v>
      </c>
      <c r="J20" s="66">
        <v>90580</v>
      </c>
    </row>
    <row r="21" spans="1:12" x14ac:dyDescent="0.3">
      <c r="A21" s="100"/>
      <c r="E21" s="100"/>
    </row>
    <row r="22" spans="1:12" x14ac:dyDescent="0.3">
      <c r="G22" t="s">
        <v>116</v>
      </c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J17" sqref="J17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5"/>
      <c r="E1" s="105"/>
    </row>
    <row r="2" spans="1:10" ht="26.25" x14ac:dyDescent="0.3">
      <c r="A2" s="105"/>
      <c r="B2" s="113" t="s">
        <v>117</v>
      </c>
      <c r="C2" s="113"/>
      <c r="D2" s="113"/>
      <c r="E2" s="113"/>
      <c r="F2" s="113"/>
      <c r="G2" s="113"/>
      <c r="H2" s="113"/>
      <c r="I2" s="113"/>
      <c r="J2" s="113"/>
    </row>
    <row r="3" spans="1:10" ht="18" thickBot="1" x14ac:dyDescent="0.35">
      <c r="A3" s="105"/>
      <c r="B3" s="112" t="s">
        <v>14</v>
      </c>
      <c r="C3" s="114"/>
      <c r="D3" s="114"/>
      <c r="E3" s="112"/>
      <c r="F3" s="112"/>
      <c r="G3" s="112"/>
      <c r="H3" s="112"/>
      <c r="I3" s="112"/>
      <c r="J3" s="11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0</v>
      </c>
    </row>
    <row r="6" spans="1:10" x14ac:dyDescent="0.3">
      <c r="A6" s="67"/>
      <c r="B6" s="68" t="s">
        <v>9</v>
      </c>
      <c r="C6" s="37" t="s">
        <v>118</v>
      </c>
      <c r="D6" s="74"/>
      <c r="E6" s="74"/>
      <c r="F6" s="74"/>
      <c r="G6" s="92">
        <v>310000</v>
      </c>
      <c r="H6" s="51"/>
      <c r="I6" s="55"/>
      <c r="J6" s="63">
        <f>SUM(G6)</f>
        <v>310000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42775</v>
      </c>
      <c r="C8" s="37" t="s">
        <v>126</v>
      </c>
      <c r="D8" s="74"/>
      <c r="E8" s="96"/>
      <c r="F8" s="74">
        <v>50400</v>
      </c>
      <c r="G8" s="92"/>
      <c r="H8" s="51" t="s">
        <v>82</v>
      </c>
      <c r="I8" s="56"/>
      <c r="J8" s="87">
        <f>SUM(J6-F8)</f>
        <v>259600</v>
      </c>
    </row>
    <row r="9" spans="1:10" x14ac:dyDescent="0.3">
      <c r="A9" s="67">
        <v>2</v>
      </c>
      <c r="B9" s="106">
        <v>42776</v>
      </c>
      <c r="C9" s="37" t="s">
        <v>127</v>
      </c>
      <c r="D9" s="74"/>
      <c r="E9" s="74"/>
      <c r="F9" s="74">
        <v>13700</v>
      </c>
      <c r="G9" s="92"/>
      <c r="H9" s="51" t="s">
        <v>82</v>
      </c>
      <c r="I9" s="55"/>
      <c r="J9" s="63">
        <f>SUM(J8-F9)</f>
        <v>245900</v>
      </c>
    </row>
    <row r="10" spans="1:10" x14ac:dyDescent="0.3">
      <c r="A10" s="67">
        <v>3</v>
      </c>
      <c r="B10" s="73">
        <v>42776</v>
      </c>
      <c r="C10" s="45" t="s">
        <v>97</v>
      </c>
      <c r="D10" s="75"/>
      <c r="E10" s="97"/>
      <c r="F10" s="75">
        <v>24500</v>
      </c>
      <c r="G10" s="93"/>
      <c r="H10" s="36" t="s">
        <v>119</v>
      </c>
      <c r="I10" s="58"/>
      <c r="J10" s="87">
        <f>SUM(J9-F10)</f>
        <v>221400</v>
      </c>
    </row>
    <row r="11" spans="1:10" x14ac:dyDescent="0.3">
      <c r="A11" s="67">
        <v>4</v>
      </c>
      <c r="B11" s="73">
        <v>42776</v>
      </c>
      <c r="C11" s="45" t="s">
        <v>120</v>
      </c>
      <c r="D11" s="75"/>
      <c r="E11" s="97"/>
      <c r="F11" s="75">
        <v>61000</v>
      </c>
      <c r="G11" s="94"/>
      <c r="H11" s="36" t="s">
        <v>82</v>
      </c>
      <c r="I11" s="42"/>
      <c r="J11" s="87">
        <f>SUM(J10-F11)</f>
        <v>160400</v>
      </c>
    </row>
    <row r="12" spans="1:10" x14ac:dyDescent="0.3">
      <c r="A12" s="67">
        <v>5</v>
      </c>
      <c r="B12" s="73">
        <v>42778</v>
      </c>
      <c r="C12" s="45" t="s">
        <v>121</v>
      </c>
      <c r="D12" s="62"/>
      <c r="E12" s="38"/>
      <c r="F12" s="104">
        <v>65850</v>
      </c>
      <c r="G12" s="83"/>
      <c r="H12" s="36" t="s">
        <v>82</v>
      </c>
      <c r="I12" s="42"/>
      <c r="J12" s="87">
        <f t="shared" ref="J12:J17" si="0">SUM(J11-F12)</f>
        <v>94550</v>
      </c>
    </row>
    <row r="13" spans="1:10" x14ac:dyDescent="0.3">
      <c r="A13" s="67">
        <v>6</v>
      </c>
      <c r="B13" s="73">
        <v>42784</v>
      </c>
      <c r="C13" s="45" t="s">
        <v>122</v>
      </c>
      <c r="D13" s="75"/>
      <c r="E13" s="97"/>
      <c r="F13" s="75">
        <v>14020</v>
      </c>
      <c r="G13" s="95"/>
      <c r="H13" s="36" t="s">
        <v>82</v>
      </c>
      <c r="I13" s="42"/>
      <c r="J13" s="87">
        <f t="shared" si="0"/>
        <v>80530</v>
      </c>
    </row>
    <row r="14" spans="1:10" x14ac:dyDescent="0.3">
      <c r="A14" s="67">
        <v>7</v>
      </c>
      <c r="B14" s="73">
        <v>42784</v>
      </c>
      <c r="C14" s="45" t="s">
        <v>115</v>
      </c>
      <c r="D14" s="62"/>
      <c r="E14" s="38"/>
      <c r="F14" s="104">
        <v>31200</v>
      </c>
      <c r="G14" s="83"/>
      <c r="H14" s="36" t="s">
        <v>82</v>
      </c>
      <c r="I14" s="42"/>
      <c r="J14" s="87">
        <f t="shared" si="0"/>
        <v>49330</v>
      </c>
    </row>
    <row r="15" spans="1:10" x14ac:dyDescent="0.3">
      <c r="A15" s="31">
        <v>8</v>
      </c>
      <c r="B15" s="73">
        <v>42784</v>
      </c>
      <c r="C15" s="45" t="s">
        <v>114</v>
      </c>
      <c r="D15" s="12"/>
      <c r="E15" s="38"/>
      <c r="F15" s="107">
        <v>19800</v>
      </c>
      <c r="G15" s="83"/>
      <c r="H15" s="36" t="s">
        <v>82</v>
      </c>
      <c r="I15" s="42"/>
      <c r="J15" s="87">
        <f t="shared" si="0"/>
        <v>29530</v>
      </c>
    </row>
    <row r="16" spans="1:10" x14ac:dyDescent="0.3">
      <c r="A16" s="31">
        <v>9</v>
      </c>
      <c r="B16" s="73">
        <v>42786</v>
      </c>
      <c r="C16" s="45" t="s">
        <v>123</v>
      </c>
      <c r="D16" s="12"/>
      <c r="E16" s="38"/>
      <c r="F16" s="107">
        <v>84840</v>
      </c>
      <c r="G16" s="83"/>
      <c r="H16" s="36" t="s">
        <v>124</v>
      </c>
      <c r="I16" s="42"/>
      <c r="J16" s="87">
        <f t="shared" si="0"/>
        <v>-55310</v>
      </c>
    </row>
    <row r="17" spans="1:12" x14ac:dyDescent="0.3">
      <c r="A17" s="31">
        <v>10</v>
      </c>
      <c r="B17" s="73">
        <v>42792</v>
      </c>
      <c r="C17" s="45" t="s">
        <v>125</v>
      </c>
      <c r="D17" s="12"/>
      <c r="E17" s="38"/>
      <c r="F17" s="107">
        <v>23000</v>
      </c>
      <c r="G17" s="83"/>
      <c r="H17" s="36" t="s">
        <v>124</v>
      </c>
      <c r="I17" s="42"/>
      <c r="J17" s="87">
        <f t="shared" si="0"/>
        <v>-78310</v>
      </c>
      <c r="L17" s="86"/>
    </row>
    <row r="18" spans="1:12" ht="17.25" thickBot="1" x14ac:dyDescent="0.35">
      <c r="A18" s="71"/>
      <c r="B18" s="72"/>
      <c r="C18" s="3"/>
      <c r="D18" s="12"/>
      <c r="E18" s="38"/>
      <c r="F18" s="12"/>
      <c r="G18" s="21"/>
      <c r="H18" s="21"/>
      <c r="I18" s="24"/>
      <c r="J18" s="64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SUM(F8:F17)</f>
        <v>388310</v>
      </c>
      <c r="G19" s="85">
        <f>SUM(G6+G9+G10)</f>
        <v>310000</v>
      </c>
      <c r="H19" s="22"/>
      <c r="I19" s="22"/>
      <c r="J19" s="65">
        <v>-78310</v>
      </c>
    </row>
    <row r="20" spans="1:12" ht="17.25" thickBot="1" x14ac:dyDescent="0.35">
      <c r="A20" s="105"/>
      <c r="E20" s="105"/>
      <c r="I20" s="101" t="s">
        <v>4</v>
      </c>
      <c r="J20" s="66">
        <v>-78310</v>
      </c>
      <c r="K20" s="105"/>
    </row>
    <row r="21" spans="1:12" x14ac:dyDescent="0.3">
      <c r="A21" s="105"/>
      <c r="E21" s="105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I23" sqref="I23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8"/>
      <c r="E1" s="108"/>
    </row>
    <row r="2" spans="1:10" ht="26.25" x14ac:dyDescent="0.3">
      <c r="A2" s="108"/>
      <c r="B2" s="113" t="s">
        <v>128</v>
      </c>
      <c r="C2" s="113"/>
      <c r="D2" s="113"/>
      <c r="E2" s="113"/>
      <c r="F2" s="113"/>
      <c r="G2" s="113"/>
      <c r="H2" s="113"/>
      <c r="I2" s="113"/>
      <c r="J2" s="113"/>
    </row>
    <row r="3" spans="1:10" ht="18" thickBot="1" x14ac:dyDescent="0.35">
      <c r="A3" s="108"/>
      <c r="B3" s="112" t="s">
        <v>14</v>
      </c>
      <c r="C3" s="114"/>
      <c r="D3" s="114"/>
      <c r="E3" s="112"/>
      <c r="F3" s="112"/>
      <c r="G3" s="112"/>
      <c r="H3" s="112"/>
      <c r="I3" s="112"/>
      <c r="J3" s="112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0</v>
      </c>
    </row>
    <row r="6" spans="1:10" x14ac:dyDescent="0.3">
      <c r="A6" s="67"/>
      <c r="B6" s="68" t="s">
        <v>9</v>
      </c>
      <c r="C6" s="37" t="s">
        <v>129</v>
      </c>
      <c r="D6" s="74"/>
      <c r="E6" s="74"/>
      <c r="F6" s="74"/>
      <c r="G6" s="92">
        <v>435000</v>
      </c>
      <c r="H6" s="51"/>
      <c r="I6" s="55"/>
      <c r="J6" s="63">
        <f>SUM(G6)</f>
        <v>435000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42801</v>
      </c>
      <c r="C8" s="37" t="s">
        <v>130</v>
      </c>
      <c r="D8" s="74"/>
      <c r="E8" s="96"/>
      <c r="F8" s="74"/>
      <c r="G8" s="92">
        <v>88310</v>
      </c>
      <c r="H8" s="51"/>
      <c r="I8" s="56"/>
      <c r="J8" s="87">
        <f>SUM(J6+G8)</f>
        <v>523310</v>
      </c>
    </row>
    <row r="9" spans="1:10" x14ac:dyDescent="0.3">
      <c r="A9" s="67">
        <v>2</v>
      </c>
      <c r="B9" s="106">
        <v>42804</v>
      </c>
      <c r="C9" s="37" t="s">
        <v>131</v>
      </c>
      <c r="D9" s="74"/>
      <c r="E9" s="74"/>
      <c r="F9" s="74">
        <v>8000</v>
      </c>
      <c r="G9" s="92"/>
      <c r="H9" s="51" t="s">
        <v>82</v>
      </c>
      <c r="I9" s="55"/>
      <c r="J9" s="63">
        <f>SUM(J8-F9)</f>
        <v>515310</v>
      </c>
    </row>
    <row r="10" spans="1:10" x14ac:dyDescent="0.3">
      <c r="A10" s="67">
        <v>3</v>
      </c>
      <c r="B10" s="73">
        <v>42809</v>
      </c>
      <c r="C10" s="45" t="s">
        <v>132</v>
      </c>
      <c r="D10" s="75"/>
      <c r="E10" s="97"/>
      <c r="F10" s="75">
        <v>27900</v>
      </c>
      <c r="G10" s="93"/>
      <c r="H10" s="36" t="s">
        <v>133</v>
      </c>
      <c r="I10" s="58"/>
      <c r="J10" s="63">
        <f t="shared" ref="J10:J18" si="0">SUM(J9-F10)</f>
        <v>487410</v>
      </c>
    </row>
    <row r="11" spans="1:10" x14ac:dyDescent="0.3">
      <c r="A11" s="67">
        <v>4</v>
      </c>
      <c r="B11" s="73">
        <v>42815</v>
      </c>
      <c r="C11" s="45" t="s">
        <v>134</v>
      </c>
      <c r="D11" s="75"/>
      <c r="E11" s="97"/>
      <c r="F11" s="75">
        <v>4500</v>
      </c>
      <c r="G11" s="94"/>
      <c r="H11" s="36" t="s">
        <v>133</v>
      </c>
      <c r="I11" s="42"/>
      <c r="J11" s="63">
        <f t="shared" si="0"/>
        <v>482910</v>
      </c>
    </row>
    <row r="12" spans="1:10" x14ac:dyDescent="0.3">
      <c r="A12" s="67">
        <v>5</v>
      </c>
      <c r="B12" s="73">
        <v>42816</v>
      </c>
      <c r="C12" s="45" t="s">
        <v>135</v>
      </c>
      <c r="D12" s="62">
        <v>9900</v>
      </c>
      <c r="E12" s="38">
        <v>2</v>
      </c>
      <c r="F12" s="104">
        <v>19800</v>
      </c>
      <c r="G12" s="83"/>
      <c r="H12" s="36" t="s">
        <v>133</v>
      </c>
      <c r="I12" s="42"/>
      <c r="J12" s="63">
        <f t="shared" si="0"/>
        <v>463110</v>
      </c>
    </row>
    <row r="13" spans="1:10" x14ac:dyDescent="0.3">
      <c r="A13" s="67">
        <v>6</v>
      </c>
      <c r="B13" s="73">
        <v>42818</v>
      </c>
      <c r="C13" s="45" t="s">
        <v>136</v>
      </c>
      <c r="D13" s="75"/>
      <c r="E13" s="97">
        <v>5</v>
      </c>
      <c r="F13" s="75">
        <v>80750</v>
      </c>
      <c r="G13" s="95"/>
      <c r="H13" s="36" t="s">
        <v>133</v>
      </c>
      <c r="I13" s="42"/>
      <c r="J13" s="63">
        <f t="shared" si="0"/>
        <v>382360</v>
      </c>
    </row>
    <row r="14" spans="1:10" x14ac:dyDescent="0.3">
      <c r="A14" s="67">
        <v>7</v>
      </c>
      <c r="B14" s="73">
        <v>42819</v>
      </c>
      <c r="C14" s="45" t="s">
        <v>137</v>
      </c>
      <c r="D14" s="62">
        <v>9000</v>
      </c>
      <c r="E14" s="38">
        <v>2</v>
      </c>
      <c r="F14" s="104">
        <v>18000</v>
      </c>
      <c r="G14" s="83"/>
      <c r="H14" s="36" t="s">
        <v>138</v>
      </c>
      <c r="I14" s="42"/>
      <c r="J14" s="63">
        <f t="shared" si="0"/>
        <v>364360</v>
      </c>
    </row>
    <row r="15" spans="1:10" x14ac:dyDescent="0.3">
      <c r="A15" s="31">
        <v>8</v>
      </c>
      <c r="B15" s="73">
        <v>42819</v>
      </c>
      <c r="C15" s="45" t="s">
        <v>140</v>
      </c>
      <c r="D15" s="12"/>
      <c r="E15" s="38">
        <v>1</v>
      </c>
      <c r="F15" s="107">
        <v>9500</v>
      </c>
      <c r="G15" s="83"/>
      <c r="H15" s="36" t="s">
        <v>133</v>
      </c>
      <c r="I15" s="42"/>
      <c r="J15" s="63">
        <f t="shared" si="0"/>
        <v>354860</v>
      </c>
    </row>
    <row r="16" spans="1:10" x14ac:dyDescent="0.3">
      <c r="A16" s="31">
        <v>9</v>
      </c>
      <c r="B16" s="73">
        <v>42819</v>
      </c>
      <c r="C16" s="45" t="s">
        <v>139</v>
      </c>
      <c r="D16" s="12"/>
      <c r="E16" s="38">
        <v>4</v>
      </c>
      <c r="F16" s="107">
        <v>45100</v>
      </c>
      <c r="G16" s="83"/>
      <c r="H16" s="36" t="s">
        <v>133</v>
      </c>
      <c r="I16" s="42"/>
      <c r="J16" s="63">
        <f t="shared" si="0"/>
        <v>309760</v>
      </c>
    </row>
    <row r="17" spans="1:12" x14ac:dyDescent="0.3">
      <c r="A17" s="31">
        <v>10</v>
      </c>
      <c r="B17" s="73">
        <v>42820</v>
      </c>
      <c r="C17" s="45" t="s">
        <v>141</v>
      </c>
      <c r="D17" s="12"/>
      <c r="E17" s="38"/>
      <c r="F17" s="107">
        <v>23400</v>
      </c>
      <c r="G17" s="83"/>
      <c r="H17" s="36" t="s">
        <v>142</v>
      </c>
      <c r="I17" s="42"/>
      <c r="J17" s="63">
        <f t="shared" si="0"/>
        <v>286360</v>
      </c>
      <c r="L17" s="86"/>
    </row>
    <row r="18" spans="1:12" ht="17.25" thickBot="1" x14ac:dyDescent="0.35">
      <c r="A18" s="71">
        <v>11</v>
      </c>
      <c r="B18" s="110">
        <v>42820</v>
      </c>
      <c r="C18" s="45" t="s">
        <v>143</v>
      </c>
      <c r="D18" s="12"/>
      <c r="E18" s="38"/>
      <c r="F18" s="109">
        <v>40000</v>
      </c>
      <c r="G18" s="21"/>
      <c r="H18" s="36" t="s">
        <v>144</v>
      </c>
      <c r="I18" s="24"/>
      <c r="J18" s="63">
        <f t="shared" si="0"/>
        <v>246360</v>
      </c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SUM(F8:F18)</f>
        <v>276950</v>
      </c>
      <c r="G19" s="85">
        <f>SUM(G6+G8)</f>
        <v>523310</v>
      </c>
      <c r="H19" s="22"/>
      <c r="I19" s="22"/>
      <c r="J19" s="65">
        <f>SUM(J18)</f>
        <v>246360</v>
      </c>
    </row>
    <row r="20" spans="1:12" ht="17.25" thickBot="1" x14ac:dyDescent="0.35">
      <c r="A20" s="108"/>
      <c r="E20" s="108"/>
      <c r="I20" s="101" t="s">
        <v>4</v>
      </c>
      <c r="J20" s="66">
        <f>SUM(J19)</f>
        <v>246360</v>
      </c>
      <c r="K20" s="108"/>
    </row>
    <row r="21" spans="1:12" x14ac:dyDescent="0.3">
      <c r="A21" s="108"/>
      <c r="E21" s="108"/>
    </row>
    <row r="22" spans="1:12" x14ac:dyDescent="0.3">
      <c r="I22" t="s">
        <v>145</v>
      </c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</vt:i4>
      </vt:variant>
    </vt:vector>
  </HeadingPairs>
  <TitlesOfParts>
    <vt:vector size="9" baseType="lpstr">
      <vt:lpstr>2016.8</vt:lpstr>
      <vt:lpstr>2016.9</vt:lpstr>
      <vt:lpstr>2016.10</vt:lpstr>
      <vt:lpstr>2016.11</vt:lpstr>
      <vt:lpstr>2016.12</vt:lpstr>
      <vt:lpstr>2017.1</vt:lpstr>
      <vt:lpstr>2017.2</vt:lpstr>
      <vt:lpstr>2017.3</vt:lpstr>
      <vt:lpstr>'2016.8'!Print_Area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Poi1</dc:creator>
  <cp:lastModifiedBy>권윤중</cp:lastModifiedBy>
  <cp:lastPrinted>2016-12-31T17:34:11Z</cp:lastPrinted>
  <dcterms:created xsi:type="dcterms:W3CDTF">2012-10-21T07:12:37Z</dcterms:created>
  <dcterms:modified xsi:type="dcterms:W3CDTF">2017-04-11T05:21:49Z</dcterms:modified>
</cp:coreProperties>
</file>