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9465"/>
  </bookViews>
  <sheets>
    <sheet name="11월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" i="1"/>
  <c r="M28" s="1"/>
  <c r="L27"/>
  <c r="M27" s="1"/>
  <c r="M26"/>
  <c r="L26"/>
  <c r="L25"/>
  <c r="M25" s="1"/>
  <c r="L24"/>
  <c r="M24" s="1"/>
  <c r="L23"/>
  <c r="M23" s="1"/>
  <c r="L22"/>
  <c r="L28" s="1"/>
  <c r="L21"/>
  <c r="M21" s="1"/>
  <c r="H18"/>
  <c r="I18" s="1"/>
  <c r="G18"/>
  <c r="I5"/>
  <c r="I6" s="1"/>
  <c r="I7" s="1"/>
  <c r="I8" s="1"/>
  <c r="I9" s="1"/>
  <c r="I10" s="1"/>
  <c r="I11" s="1"/>
  <c r="I12" s="1"/>
  <c r="I13" s="1"/>
  <c r="I14" s="1"/>
  <c r="I15" s="1"/>
  <c r="I16" s="1"/>
  <c r="I17" s="1"/>
  <c r="M22" l="1"/>
</calcChain>
</file>

<file path=xl/sharedStrings.xml><?xml version="1.0" encoding="utf-8"?>
<sst xmlns="http://schemas.openxmlformats.org/spreadsheetml/2006/main" count="81" uniqueCount="52">
  <si>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11월) 현금출납 기록부</t>
    </r>
    <phoneticPr fontId="2" type="noConversion"/>
  </si>
  <si>
    <t>기록자: 홍 성 은</t>
    <phoneticPr fontId="2" type="noConversion"/>
  </si>
  <si>
    <t>증빙번호</t>
    <phoneticPr fontId="2" type="noConversion"/>
  </si>
  <si>
    <t>월</t>
    <phoneticPr fontId="2" type="noConversion"/>
  </si>
  <si>
    <t>일</t>
    <phoneticPr fontId="2" type="noConversion"/>
  </si>
  <si>
    <t>구분</t>
    <phoneticPr fontId="2" type="noConversion"/>
  </si>
  <si>
    <t>내역 (구매 장소/ 사용내역)</t>
    <phoneticPr fontId="2" type="noConversion"/>
  </si>
  <si>
    <t>수입</t>
    <phoneticPr fontId="2" type="noConversion"/>
  </si>
  <si>
    <t>지출</t>
    <phoneticPr fontId="2" type="noConversion"/>
  </si>
  <si>
    <t>잔액</t>
    <phoneticPr fontId="2" type="noConversion"/>
  </si>
  <si>
    <t>구분(현금/카드/이체)</t>
    <phoneticPr fontId="2" type="noConversion"/>
  </si>
  <si>
    <t>비고</t>
    <phoneticPr fontId="2" type="noConversion"/>
  </si>
  <si>
    <t>입금</t>
    <phoneticPr fontId="2" type="noConversion"/>
  </si>
  <si>
    <t>청년부 11월 예산 입금</t>
    <phoneticPr fontId="2" type="noConversion"/>
  </si>
  <si>
    <t>사업비</t>
    <phoneticPr fontId="2" type="noConversion"/>
  </si>
  <si>
    <t>청년부 양육부 성경공부 및 친교지원 
(GS 25 성내유토빌점/ 청년부 친교지원)</t>
    <phoneticPr fontId="2" type="noConversion"/>
  </si>
  <si>
    <t>카드</t>
    <phoneticPr fontId="2" type="noConversion"/>
  </si>
  <si>
    <t>11월 청년부 식사 (KFC 둔촌동/쳥년부 식비)</t>
    <phoneticPr fontId="2" type="noConversion"/>
  </si>
  <si>
    <t>운영비</t>
    <phoneticPr fontId="2" type="noConversion"/>
  </si>
  <si>
    <t>찬양팀 식사 (프랭크 서울/ 찬양팀 회의)</t>
    <phoneticPr fontId="2" type="noConversion"/>
  </si>
  <si>
    <t>찬양팀 회의 다과 (토노토/ 찬양팀 회의)</t>
    <phoneticPr fontId="2" type="noConversion"/>
  </si>
  <si>
    <t>청년부 양육부 성경공부 다과 1 (토노토/ 청년부 성경공부 및 친교지원)</t>
    <phoneticPr fontId="2" type="noConversion"/>
  </si>
  <si>
    <t>청년부 양육부 성경공부 다과 2 (호야커피/ 청년부 성경공부 및 친교지원)</t>
    <phoneticPr fontId="2" type="noConversion"/>
  </si>
  <si>
    <t>청년부 식사 (맥도날드/ 청년부 식비)</t>
    <phoneticPr fontId="2" type="noConversion"/>
  </si>
  <si>
    <t>임원단 회의비 (엄지손칼국수/ 임원단 회의)</t>
    <phoneticPr fontId="2" type="noConversion"/>
  </si>
  <si>
    <t>활동비</t>
    <phoneticPr fontId="2" type="noConversion"/>
  </si>
  <si>
    <t>청년 심방 1 (스타벅스/ 청년 새신자 심방, 송봉기 목사)</t>
    <phoneticPr fontId="2" type="noConversion"/>
  </si>
  <si>
    <t>청년 심방 2 (스타벅스/ 청년 새신자 심방, 송봉기 목사)</t>
    <phoneticPr fontId="2" type="noConversion"/>
  </si>
  <si>
    <t>청년부 식사 (세븐일레븐/ 청년부 식비)</t>
    <phoneticPr fontId="2" type="noConversion"/>
  </si>
  <si>
    <t>찬양팀 회의 (호야커피/ 찬양팀 회의)</t>
    <phoneticPr fontId="2" type="noConversion"/>
  </si>
  <si>
    <t>양육부 친교지원 (스타벅스/ 청년부 12월 행사 준비 및 친교)</t>
    <phoneticPr fontId="2" type="noConversion"/>
  </si>
  <si>
    <t>합계</t>
    <phoneticPr fontId="2" type="noConversion"/>
  </si>
  <si>
    <t xml:space="preserve">월 </t>
    <phoneticPr fontId="2" type="noConversion"/>
  </si>
  <si>
    <t>담당부서</t>
    <phoneticPr fontId="2" type="noConversion"/>
  </si>
  <si>
    <t xml:space="preserve">항목 </t>
    <phoneticPr fontId="2" type="noConversion"/>
  </si>
  <si>
    <t>금액</t>
    <phoneticPr fontId="2" type="noConversion"/>
  </si>
  <si>
    <t>집행</t>
    <phoneticPr fontId="2" type="noConversion"/>
  </si>
  <si>
    <t>11월</t>
    <phoneticPr fontId="2" type="noConversion"/>
  </si>
  <si>
    <t>교육비</t>
    <phoneticPr fontId="2" type="noConversion"/>
  </si>
  <si>
    <t>청년부</t>
    <phoneticPr fontId="2" type="noConversion"/>
  </si>
  <si>
    <t>신앙강좌 (초빙) 강사료</t>
    <phoneticPr fontId="2" type="noConversion"/>
  </si>
  <si>
    <t>양육부 (패밀리)</t>
    <phoneticPr fontId="2" type="noConversion"/>
  </si>
  <si>
    <t>성경공부 및 친교지원</t>
    <phoneticPr fontId="2" type="noConversion"/>
  </si>
  <si>
    <t>임원단</t>
    <phoneticPr fontId="2" type="noConversion"/>
  </si>
  <si>
    <t>청년부 식비</t>
    <phoneticPr fontId="2" type="noConversion"/>
  </si>
  <si>
    <t>임원단 회의비</t>
    <phoneticPr fontId="2" type="noConversion"/>
  </si>
  <si>
    <t>찬양팀</t>
    <phoneticPr fontId="2" type="noConversion"/>
  </si>
  <si>
    <t>찬양준비 및 회의비</t>
    <phoneticPr fontId="2" type="noConversion"/>
  </si>
  <si>
    <t>새신자팀</t>
    <phoneticPr fontId="2" type="noConversion"/>
  </si>
  <si>
    <t>새신자 선물 및 회의</t>
    <phoneticPr fontId="2" type="noConversion"/>
  </si>
  <si>
    <t>사업계획비
(심방, 사업계획 등)</t>
    <phoneticPr fontId="2" type="noConversion"/>
  </si>
  <si>
    <t>소계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</si>
</sst>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_-&quot;₩&quot;* #,##0_-;\-&quot;₩&quot;* #,##0_-;_-&quot;₩&quot;* &quot;-&quot;_-;_-@_-"/>
    <numFmt numFmtId="177" formatCode="#,##0;[Red]#,##0"/>
    <numFmt numFmtId="178" formatCode="#,##0_ 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77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177" fontId="0" fillId="0" borderId="8" xfId="0" applyNumberFormat="1" applyBorder="1">
      <alignment vertical="center"/>
    </xf>
    <xf numFmtId="178" fontId="0" fillId="0" borderId="8" xfId="0" applyNumberFormat="1" applyBorder="1" applyAlignment="1">
      <alignment horizontal="right" vertical="center"/>
    </xf>
    <xf numFmtId="0" fontId="0" fillId="0" borderId="0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77" fontId="5" fillId="0" borderId="11" xfId="0" applyNumberFormat="1" applyFont="1" applyBorder="1" applyAlignment="1">
      <alignment horizontal="right" vertical="center"/>
    </xf>
    <xf numFmtId="177" fontId="5" fillId="0" borderId="11" xfId="0" applyNumberFormat="1" applyFont="1" applyBorder="1">
      <alignment vertical="center"/>
    </xf>
    <xf numFmtId="0" fontId="0" fillId="0" borderId="12" xfId="0" applyBorder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176" fontId="6" fillId="2" borderId="15" xfId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6" fontId="0" fillId="0" borderId="19" xfId="1" applyFont="1" applyBorder="1" applyAlignment="1">
      <alignment horizontal="center" vertical="center"/>
    </xf>
    <xf numFmtId="176" fontId="0" fillId="0" borderId="16" xfId="1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176" fontId="0" fillId="0" borderId="22" xfId="1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176" fontId="0" fillId="0" borderId="23" xfId="1" applyFont="1" applyBorder="1" applyAlignment="1">
      <alignment horizontal="center" vertical="center"/>
    </xf>
    <xf numFmtId="176" fontId="0" fillId="0" borderId="24" xfId="1" applyFont="1" applyBorder="1" applyAlignment="1">
      <alignment vertical="center"/>
    </xf>
    <xf numFmtId="176" fontId="0" fillId="0" borderId="21" xfId="1" applyFont="1" applyBorder="1" applyAlignment="1">
      <alignment vertical="center"/>
    </xf>
    <xf numFmtId="176" fontId="6" fillId="5" borderId="15" xfId="1" applyFont="1" applyFill="1" applyBorder="1" applyAlignment="1">
      <alignment horizontal="center" vertical="center"/>
    </xf>
    <xf numFmtId="176" fontId="0" fillId="5" borderId="14" xfId="1" applyFont="1" applyFill="1" applyBorder="1" applyAlignment="1">
      <alignment vertical="center"/>
    </xf>
    <xf numFmtId="176" fontId="0" fillId="5" borderId="15" xfId="1" applyFont="1" applyFill="1" applyBorder="1">
      <alignment vertical="center"/>
    </xf>
    <xf numFmtId="177" fontId="0" fillId="0" borderId="0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topLeftCell="A10" zoomScale="70" zoomScaleNormal="70" workbookViewId="0">
      <selection activeCell="L25" sqref="L25"/>
    </sheetView>
  </sheetViews>
  <sheetFormatPr defaultRowHeight="16.5"/>
  <cols>
    <col min="2" max="2" width="5.875" style="1" customWidth="1"/>
    <col min="3" max="4" width="3.625" style="1" customWidth="1"/>
    <col min="5" max="5" width="19.5" style="1" customWidth="1"/>
    <col min="6" max="6" width="58.875" style="3" customWidth="1"/>
    <col min="7" max="7" width="12" style="2" customWidth="1"/>
    <col min="8" max="8" width="15.625" style="4" customWidth="1"/>
    <col min="9" max="9" width="16.25" style="2" customWidth="1"/>
    <col min="10" max="10" width="20.25" style="3" customWidth="1"/>
    <col min="11" max="11" width="19.75" style="3" customWidth="1"/>
    <col min="12" max="12" width="20.125" customWidth="1"/>
    <col min="13" max="13" width="19.875" customWidth="1"/>
  </cols>
  <sheetData>
    <row r="1" spans="2:13">
      <c r="F1" s="52" t="s">
        <v>0</v>
      </c>
      <c r="G1" s="52"/>
      <c r="H1" s="52"/>
      <c r="K1" s="3" t="s">
        <v>1</v>
      </c>
    </row>
    <row r="2" spans="2:13" ht="17.25" thickBot="1"/>
    <row r="3" spans="2:13" ht="33.75" thickBot="1">
      <c r="B3" s="5" t="s">
        <v>2</v>
      </c>
      <c r="C3" s="6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9" t="s">
        <v>8</v>
      </c>
      <c r="I3" s="9" t="s">
        <v>9</v>
      </c>
      <c r="J3" s="8" t="s">
        <v>10</v>
      </c>
      <c r="K3" s="10" t="s">
        <v>11</v>
      </c>
    </row>
    <row r="4" spans="2:13" ht="24.75" customHeight="1" thickTop="1">
      <c r="B4" s="11"/>
      <c r="C4" s="12">
        <v>11</v>
      </c>
      <c r="D4" s="13">
        <v>1</v>
      </c>
      <c r="E4" s="13" t="s">
        <v>12</v>
      </c>
      <c r="F4" s="14" t="s">
        <v>13</v>
      </c>
      <c r="G4" s="15">
        <v>1120000</v>
      </c>
      <c r="H4" s="15"/>
      <c r="I4" s="16"/>
      <c r="J4" s="14"/>
      <c r="K4" s="14"/>
      <c r="M4" s="17"/>
    </row>
    <row r="5" spans="2:13" ht="33">
      <c r="B5" s="18">
        <v>1</v>
      </c>
      <c r="C5" s="12">
        <v>11</v>
      </c>
      <c r="D5" s="19">
        <v>6</v>
      </c>
      <c r="E5" s="19" t="s">
        <v>14</v>
      </c>
      <c r="F5" s="20" t="s">
        <v>15</v>
      </c>
      <c r="G5" s="21"/>
      <c r="H5" s="22">
        <v>5000</v>
      </c>
      <c r="I5" s="23">
        <f>G4-H5</f>
        <v>1115000</v>
      </c>
      <c r="J5" s="20" t="s">
        <v>16</v>
      </c>
      <c r="K5" s="20"/>
      <c r="M5" s="17"/>
    </row>
    <row r="6" spans="2:13">
      <c r="B6" s="18">
        <v>2</v>
      </c>
      <c r="C6" s="12">
        <v>11</v>
      </c>
      <c r="D6" s="19">
        <v>6</v>
      </c>
      <c r="E6" s="19" t="s">
        <v>14</v>
      </c>
      <c r="F6" s="20" t="s">
        <v>17</v>
      </c>
      <c r="G6" s="21"/>
      <c r="H6" s="22">
        <v>60500</v>
      </c>
      <c r="I6" s="23">
        <f>I5-H6</f>
        <v>1054500</v>
      </c>
      <c r="J6" s="20" t="s">
        <v>16</v>
      </c>
      <c r="K6" s="20"/>
    </row>
    <row r="7" spans="2:13">
      <c r="B7" s="18">
        <v>3</v>
      </c>
      <c r="C7" s="12">
        <v>11</v>
      </c>
      <c r="D7" s="19">
        <v>13</v>
      </c>
      <c r="E7" s="19" t="s">
        <v>18</v>
      </c>
      <c r="F7" s="20" t="s">
        <v>19</v>
      </c>
      <c r="G7" s="21"/>
      <c r="H7" s="22">
        <v>7200</v>
      </c>
      <c r="I7" s="23">
        <f t="shared" ref="I7:I17" si="0">I6-H7</f>
        <v>1047300</v>
      </c>
      <c r="J7" s="20" t="s">
        <v>16</v>
      </c>
      <c r="K7" s="20"/>
    </row>
    <row r="8" spans="2:13">
      <c r="B8" s="18">
        <v>4</v>
      </c>
      <c r="C8" s="12">
        <v>11</v>
      </c>
      <c r="D8" s="19">
        <v>13</v>
      </c>
      <c r="E8" s="19" t="s">
        <v>18</v>
      </c>
      <c r="F8" s="20" t="s">
        <v>20</v>
      </c>
      <c r="G8" s="21"/>
      <c r="H8" s="22">
        <v>8000</v>
      </c>
      <c r="I8" s="23">
        <f t="shared" si="0"/>
        <v>1039300</v>
      </c>
      <c r="J8" s="20" t="s">
        <v>16</v>
      </c>
      <c r="K8" s="20"/>
    </row>
    <row r="9" spans="2:13" ht="33">
      <c r="B9" s="18">
        <v>5</v>
      </c>
      <c r="C9" s="12">
        <v>11</v>
      </c>
      <c r="D9" s="19">
        <v>13</v>
      </c>
      <c r="E9" s="19" t="s">
        <v>14</v>
      </c>
      <c r="F9" s="20" t="s">
        <v>21</v>
      </c>
      <c r="G9" s="21"/>
      <c r="H9" s="22">
        <v>17000</v>
      </c>
      <c r="I9" s="23">
        <f t="shared" si="0"/>
        <v>1022300</v>
      </c>
      <c r="J9" s="20" t="s">
        <v>16</v>
      </c>
      <c r="K9" s="20"/>
    </row>
    <row r="10" spans="2:13" ht="33">
      <c r="B10" s="18">
        <v>6</v>
      </c>
      <c r="C10" s="12">
        <v>11</v>
      </c>
      <c r="D10" s="19">
        <v>13</v>
      </c>
      <c r="E10" s="19" t="s">
        <v>14</v>
      </c>
      <c r="F10" s="20" t="s">
        <v>22</v>
      </c>
      <c r="G10" s="21"/>
      <c r="H10" s="22">
        <v>29600</v>
      </c>
      <c r="I10" s="23">
        <f t="shared" si="0"/>
        <v>992700</v>
      </c>
      <c r="J10" s="20" t="s">
        <v>16</v>
      </c>
      <c r="K10" s="20"/>
    </row>
    <row r="11" spans="2:13">
      <c r="B11" s="18">
        <v>7</v>
      </c>
      <c r="C11" s="12">
        <v>11</v>
      </c>
      <c r="D11" s="19">
        <v>20</v>
      </c>
      <c r="E11" s="19" t="s">
        <v>14</v>
      </c>
      <c r="F11" s="20" t="s">
        <v>23</v>
      </c>
      <c r="G11" s="21"/>
      <c r="H11" s="22">
        <v>22800</v>
      </c>
      <c r="I11" s="23">
        <f t="shared" si="0"/>
        <v>969900</v>
      </c>
      <c r="J11" s="20" t="s">
        <v>16</v>
      </c>
      <c r="K11" s="20"/>
    </row>
    <row r="12" spans="2:13">
      <c r="B12" s="18">
        <v>8</v>
      </c>
      <c r="C12" s="12">
        <v>11</v>
      </c>
      <c r="D12" s="19">
        <v>20</v>
      </c>
      <c r="E12" s="19" t="s">
        <v>18</v>
      </c>
      <c r="F12" s="20" t="s">
        <v>24</v>
      </c>
      <c r="G12" s="21"/>
      <c r="H12" s="22">
        <v>46000</v>
      </c>
      <c r="I12" s="23">
        <f t="shared" si="0"/>
        <v>923900</v>
      </c>
      <c r="J12" s="20" t="s">
        <v>16</v>
      </c>
      <c r="K12" s="20"/>
    </row>
    <row r="13" spans="2:13">
      <c r="B13" s="18">
        <v>9</v>
      </c>
      <c r="C13" s="12">
        <v>11</v>
      </c>
      <c r="D13" s="19">
        <v>23</v>
      </c>
      <c r="E13" s="19" t="s">
        <v>25</v>
      </c>
      <c r="F13" s="20" t="s">
        <v>26</v>
      </c>
      <c r="G13" s="21"/>
      <c r="H13" s="22">
        <v>8200</v>
      </c>
      <c r="I13" s="23">
        <f t="shared" si="0"/>
        <v>915700</v>
      </c>
      <c r="J13" s="20" t="s">
        <v>16</v>
      </c>
      <c r="K13" s="20"/>
    </row>
    <row r="14" spans="2:13">
      <c r="B14" s="18">
        <v>10</v>
      </c>
      <c r="C14" s="12">
        <v>11</v>
      </c>
      <c r="D14" s="19">
        <v>25</v>
      </c>
      <c r="E14" s="19" t="s">
        <v>25</v>
      </c>
      <c r="F14" s="20" t="s">
        <v>27</v>
      </c>
      <c r="G14" s="21"/>
      <c r="H14" s="22">
        <v>11500</v>
      </c>
      <c r="I14" s="23">
        <f t="shared" si="0"/>
        <v>904200</v>
      </c>
      <c r="J14" s="20" t="s">
        <v>16</v>
      </c>
      <c r="K14" s="20"/>
    </row>
    <row r="15" spans="2:13">
      <c r="B15" s="18">
        <v>11</v>
      </c>
      <c r="C15" s="12">
        <v>11</v>
      </c>
      <c r="D15" s="19">
        <v>27</v>
      </c>
      <c r="E15" s="19" t="s">
        <v>14</v>
      </c>
      <c r="F15" s="20" t="s">
        <v>28</v>
      </c>
      <c r="G15" s="21"/>
      <c r="H15" s="22">
        <v>12200</v>
      </c>
      <c r="I15" s="23">
        <f t="shared" si="0"/>
        <v>892000</v>
      </c>
      <c r="J15" s="20" t="s">
        <v>16</v>
      </c>
      <c r="K15" s="20"/>
    </row>
    <row r="16" spans="2:13">
      <c r="B16" s="18">
        <v>12</v>
      </c>
      <c r="C16" s="12">
        <v>11</v>
      </c>
      <c r="D16" s="19">
        <v>27</v>
      </c>
      <c r="E16" s="19" t="s">
        <v>18</v>
      </c>
      <c r="F16" s="20" t="s">
        <v>29</v>
      </c>
      <c r="G16" s="21"/>
      <c r="H16" s="22">
        <v>15800</v>
      </c>
      <c r="I16" s="23">
        <f t="shared" si="0"/>
        <v>876200</v>
      </c>
      <c r="J16" s="20" t="s">
        <v>16</v>
      </c>
      <c r="K16" s="20"/>
    </row>
    <row r="17" spans="1:13" ht="16.5" customHeight="1" thickBot="1">
      <c r="B17" s="18">
        <v>13</v>
      </c>
      <c r="C17" s="12">
        <v>11</v>
      </c>
      <c r="D17" s="19">
        <v>27</v>
      </c>
      <c r="E17" s="19" t="s">
        <v>14</v>
      </c>
      <c r="F17" s="20" t="s">
        <v>30</v>
      </c>
      <c r="G17" s="21"/>
      <c r="H17" s="22">
        <v>34300</v>
      </c>
      <c r="I17" s="23">
        <f t="shared" si="0"/>
        <v>841900</v>
      </c>
      <c r="J17" s="20" t="s">
        <v>16</v>
      </c>
      <c r="K17" s="20"/>
    </row>
    <row r="18" spans="1:13" s="31" customFormat="1" ht="17.25" thickBot="1">
      <c r="A18" s="24"/>
      <c r="B18" s="25"/>
      <c r="C18" s="26"/>
      <c r="D18" s="27"/>
      <c r="E18" s="27"/>
      <c r="F18" s="28" t="s">
        <v>31</v>
      </c>
      <c r="G18" s="29">
        <f>SUM(G4:G17)</f>
        <v>1120000</v>
      </c>
      <c r="H18" s="30">
        <f>SUM(H4:H17)</f>
        <v>278100</v>
      </c>
      <c r="I18" s="29">
        <f>G18-H18</f>
        <v>841900</v>
      </c>
      <c r="J18" s="28"/>
      <c r="K18" s="28"/>
    </row>
    <row r="19" spans="1:13" ht="17.25" thickBot="1"/>
    <row r="20" spans="1:13" ht="17.25" thickBot="1">
      <c r="G20" s="32" t="s">
        <v>32</v>
      </c>
      <c r="H20" s="33" t="s">
        <v>5</v>
      </c>
      <c r="I20" s="33" t="s">
        <v>33</v>
      </c>
      <c r="J20" s="34" t="s">
        <v>34</v>
      </c>
      <c r="K20" s="35" t="s">
        <v>35</v>
      </c>
      <c r="L20" s="36" t="s">
        <v>36</v>
      </c>
      <c r="M20" s="36" t="s">
        <v>9</v>
      </c>
    </row>
    <row r="21" spans="1:13">
      <c r="G21" s="53" t="s">
        <v>37</v>
      </c>
      <c r="H21" s="37" t="s">
        <v>38</v>
      </c>
      <c r="I21" s="37" t="s">
        <v>39</v>
      </c>
      <c r="J21" s="38" t="s">
        <v>40</v>
      </c>
      <c r="K21" s="39">
        <v>200000</v>
      </c>
      <c r="L21" s="40">
        <f>0</f>
        <v>0</v>
      </c>
      <c r="M21" s="40">
        <f>K21-L21</f>
        <v>200000</v>
      </c>
    </row>
    <row r="22" spans="1:13">
      <c r="G22" s="53"/>
      <c r="H22" s="54" t="s">
        <v>14</v>
      </c>
      <c r="I22" s="37" t="s">
        <v>41</v>
      </c>
      <c r="J22" s="38" t="s">
        <v>42</v>
      </c>
      <c r="K22" s="39">
        <v>200000</v>
      </c>
      <c r="L22" s="40">
        <f>H5+H9+H10+H17</f>
        <v>85900</v>
      </c>
      <c r="M22" s="40">
        <f t="shared" ref="M22:M26" si="1">K22-L22</f>
        <v>114100</v>
      </c>
    </row>
    <row r="23" spans="1:13">
      <c r="G23" s="53"/>
      <c r="H23" s="55"/>
      <c r="I23" s="41" t="s">
        <v>43</v>
      </c>
      <c r="J23" s="38" t="s">
        <v>44</v>
      </c>
      <c r="K23" s="39">
        <v>300000</v>
      </c>
      <c r="L23" s="40">
        <f>H6+H11+H15</f>
        <v>95500</v>
      </c>
      <c r="M23" s="40">
        <f t="shared" si="1"/>
        <v>204500</v>
      </c>
    </row>
    <row r="24" spans="1:13">
      <c r="G24" s="53"/>
      <c r="H24" s="54" t="s">
        <v>18</v>
      </c>
      <c r="I24" s="42" t="s">
        <v>43</v>
      </c>
      <c r="J24" s="43" t="s">
        <v>45</v>
      </c>
      <c r="K24" s="44">
        <v>150000</v>
      </c>
      <c r="L24" s="40">
        <f>H12</f>
        <v>46000</v>
      </c>
      <c r="M24" s="40">
        <f t="shared" si="1"/>
        <v>104000</v>
      </c>
    </row>
    <row r="25" spans="1:13">
      <c r="G25" s="53"/>
      <c r="H25" s="55"/>
      <c r="I25" s="42" t="s">
        <v>46</v>
      </c>
      <c r="J25" s="43" t="s">
        <v>47</v>
      </c>
      <c r="K25" s="44">
        <v>100000</v>
      </c>
      <c r="L25" s="40">
        <f>H7+H8+H16</f>
        <v>31000</v>
      </c>
      <c r="M25" s="40">
        <f t="shared" si="1"/>
        <v>69000</v>
      </c>
    </row>
    <row r="26" spans="1:13" ht="27" customHeight="1">
      <c r="G26" s="53"/>
      <c r="H26" s="55"/>
      <c r="I26" s="41" t="s">
        <v>48</v>
      </c>
      <c r="J26" s="45" t="s">
        <v>49</v>
      </c>
      <c r="K26" s="46">
        <v>70000</v>
      </c>
      <c r="L26" s="47">
        <f>0</f>
        <v>0</v>
      </c>
      <c r="M26" s="40">
        <f t="shared" si="1"/>
        <v>70000</v>
      </c>
    </row>
    <row r="27" spans="1:13" ht="33.75" thickBot="1">
      <c r="G27" s="53"/>
      <c r="H27" s="42" t="s">
        <v>25</v>
      </c>
      <c r="I27" s="42" t="s">
        <v>39</v>
      </c>
      <c r="J27" s="43" t="s">
        <v>50</v>
      </c>
      <c r="K27" s="46">
        <v>100000</v>
      </c>
      <c r="L27" s="48">
        <f>H13+H14</f>
        <v>19700</v>
      </c>
      <c r="M27" s="40">
        <f>K27-L27</f>
        <v>80300</v>
      </c>
    </row>
    <row r="28" spans="1:13" ht="17.25" thickBot="1">
      <c r="G28" s="56" t="s">
        <v>51</v>
      </c>
      <c r="H28" s="57"/>
      <c r="I28" s="57"/>
      <c r="J28" s="58"/>
      <c r="K28" s="49">
        <f>SUM(K21:K27)</f>
        <v>1120000</v>
      </c>
      <c r="L28" s="50">
        <f>SUM(L21:L27)</f>
        <v>278100</v>
      </c>
      <c r="M28" s="51">
        <f t="shared" ref="M28" si="2">K28-L28</f>
        <v>841900</v>
      </c>
    </row>
  </sheetData>
  <mergeCells count="5">
    <mergeCell ref="F1:H1"/>
    <mergeCell ref="G21:G27"/>
    <mergeCell ref="H22:H23"/>
    <mergeCell ref="H24:H26"/>
    <mergeCell ref="G28:J28"/>
  </mergeCells>
  <phoneticPr fontId="2" type="noConversion"/>
  <pageMargins left="0.7" right="0.7" top="0.75" bottom="0.75" header="0.3" footer="0.3"/>
  <pageSetup paperSize="9" scale="52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C235</dc:creator>
  <cp:lastModifiedBy>XNOTE</cp:lastModifiedBy>
  <dcterms:created xsi:type="dcterms:W3CDTF">2016-12-06T01:17:02Z</dcterms:created>
  <dcterms:modified xsi:type="dcterms:W3CDTF">2016-12-06T07:16:35Z</dcterms:modified>
</cp:coreProperties>
</file>